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codeName="Questa_cartella_di_lavoro" defaultThemeVersion="166925"/>
  <mc:AlternateContent xmlns:mc="http://schemas.openxmlformats.org/markup-compatibility/2006">
    <mc:Choice Requires="x15">
      <x15ac:absPath xmlns:x15ac="http://schemas.microsoft.com/office/spreadsheetml/2010/11/ac" url="C:\Users\GioMac\OneDrive\CESCOT\PROGETTO SCEGLIERE ATTIVAMENTE\"/>
    </mc:Choice>
  </mc:AlternateContent>
  <xr:revisionPtr revIDLastSave="0" documentId="13_ncr:1_{DA70B597-05A7-4414-9FE3-9AE325F19AF3}" xr6:coauthVersionLast="44" xr6:coauthVersionMax="45" xr10:uidLastSave="{00000000-0000-0000-0000-000000000000}"/>
  <workbookProtection workbookAlgorithmName="SHA-512" workbookHashValue="VXGi+29ktPblG5W7ZdyhGOPMXzx2gcsD7kpGde4KoBkC1qTJu8+EcXinUkwNJoB0jNSnbJWSH8nQ74mDr+c00g==" workbookSaltValue="oY54CfGR2+Sx/G879hbdFw==" workbookSpinCount="100000" lockStructure="1"/>
  <bookViews>
    <workbookView showHorizontalScroll="0" showVerticalScroll="0" showSheetTabs="0" xWindow="-120" yWindow="-120" windowWidth="29040" windowHeight="15840" firstSheet="1" activeTab="1" xr2:uid="{71F07967-38D5-47FF-8160-0E16DF9DAA4A}"/>
  </bookViews>
  <sheets>
    <sheet name="ELENCHI" sheetId="3" state="hidden" r:id="rId1"/>
    <sheet name="F1" sheetId="1" r:id="rId2"/>
    <sheet name="F2" sheetId="2" r:id="rId3"/>
    <sheet name="F3" sheetId="4" r:id="rId4"/>
    <sheet name="F4" sheetId="5" r:id="rId5"/>
    <sheet name="F5" sheetId="6" r:id="rId6"/>
    <sheet name="F6" sheetId="7" r:id="rId7"/>
    <sheet name="F7" sheetId="8" r:id="rId8"/>
  </sheets>
  <definedNames>
    <definedName name="Attributo">'F3'!$B$13:$B$59</definedName>
    <definedName name="Punteggio">'F3'!$C$13:$C$59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5" i="8" l="1"/>
  <c r="C13" i="8"/>
  <c r="G13" i="4"/>
  <c r="E13" i="4"/>
  <c r="G17" i="4"/>
  <c r="E17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32" i="4"/>
  <c r="D33" i="4"/>
  <c r="D34" i="4"/>
  <c r="D35" i="4"/>
  <c r="D36" i="4"/>
  <c r="D37" i="4"/>
  <c r="D38" i="4"/>
  <c r="D39" i="4"/>
  <c r="D40" i="4"/>
  <c r="D41" i="4"/>
  <c r="D42" i="4"/>
  <c r="D43" i="4"/>
  <c r="D44" i="4"/>
  <c r="D45" i="4"/>
  <c r="D46" i="4"/>
  <c r="D47" i="4"/>
  <c r="D48" i="4"/>
  <c r="D49" i="4"/>
  <c r="D50" i="4"/>
  <c r="D51" i="4"/>
  <c r="D52" i="4"/>
  <c r="D53" i="4"/>
  <c r="D54" i="4"/>
  <c r="D55" i="4"/>
  <c r="D56" i="4"/>
  <c r="D57" i="4"/>
  <c r="D58" i="4"/>
  <c r="D13" i="4"/>
  <c r="G20" i="2" l="1"/>
  <c r="G11" i="2"/>
  <c r="G21" i="2"/>
  <c r="G13" i="2"/>
  <c r="D14" i="7" l="1"/>
  <c r="D15" i="7"/>
  <c r="D16" i="7"/>
  <c r="D17" i="7"/>
  <c r="D18" i="7"/>
  <c r="D19" i="7"/>
  <c r="D20" i="7"/>
  <c r="D21" i="7"/>
  <c r="D22" i="7"/>
  <c r="D23" i="7"/>
  <c r="D24" i="7"/>
  <c r="D13" i="7"/>
  <c r="D14" i="6"/>
  <c r="D15" i="6"/>
  <c r="D16" i="6"/>
  <c r="D17" i="6"/>
  <c r="D18" i="6"/>
  <c r="D19" i="6"/>
  <c r="D20" i="6"/>
  <c r="D21" i="6"/>
  <c r="D22" i="6"/>
  <c r="D13" i="6"/>
  <c r="G13" i="6"/>
  <c r="C20" i="8" s="1"/>
  <c r="G18" i="5"/>
  <c r="G13" i="5"/>
  <c r="D14" i="5"/>
  <c r="D15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13" i="5"/>
  <c r="E14" i="2"/>
  <c r="E15" i="2"/>
  <c r="E16" i="2"/>
  <c r="E17" i="2"/>
  <c r="E18" i="2"/>
  <c r="E19" i="2"/>
  <c r="E20" i="2"/>
  <c r="E21" i="2"/>
  <c r="E22" i="2"/>
  <c r="E23" i="2"/>
  <c r="D23" i="2" s="1"/>
  <c r="E24" i="2"/>
  <c r="E25" i="2"/>
  <c r="E13" i="2"/>
  <c r="G19" i="5" l="1"/>
  <c r="D18" i="8" s="1"/>
  <c r="D19" i="2"/>
  <c r="D13" i="2"/>
  <c r="D14" i="2"/>
  <c r="D15" i="2"/>
  <c r="D20" i="2"/>
  <c r="D22" i="2"/>
  <c r="D18" i="2"/>
  <c r="D25" i="2"/>
  <c r="D21" i="2"/>
  <c r="D17" i="2"/>
  <c r="D24" i="2"/>
  <c r="D16" i="2"/>
  <c r="G14" i="5"/>
  <c r="D17" i="8" s="1"/>
  <c r="G13" i="7"/>
  <c r="C22" i="8" s="1"/>
  <c r="C10" i="8" l="1"/>
  <c r="C8" i="8"/>
</calcChain>
</file>

<file path=xl/sharedStrings.xml><?xml version="1.0" encoding="utf-8"?>
<sst xmlns="http://schemas.openxmlformats.org/spreadsheetml/2006/main" count="177" uniqueCount="170">
  <si>
    <t>Io sono</t>
  </si>
  <si>
    <t>Quello che conta per me nel lavoro</t>
  </si>
  <si>
    <t>(fonte: Questionario sui valori riferiti al lavoro tratto da “Progetto Equal - Sida “Kit del consulente”)</t>
  </si>
  <si>
    <t>I valori sono le motivazioni profonde che sottendono la nostra scelta professionale; conoscerli ci aiuta a fare scelte in armonia con i nostri atteggiamenti e con le preferenze più profonde.</t>
  </si>
  <si>
    <t>FOGLIO 2</t>
  </si>
  <si>
    <t>Poco</t>
  </si>
  <si>
    <t>Moltissimo</t>
  </si>
  <si>
    <t>Molto</t>
  </si>
  <si>
    <t>Abbastanza</t>
  </si>
  <si>
    <t>Per niente</t>
  </si>
  <si>
    <t>Disponibilità di tempo libero</t>
  </si>
  <si>
    <t>Flessibilità di orario</t>
  </si>
  <si>
    <t>Sicurezza, non precarietà del posto di lavoro</t>
  </si>
  <si>
    <t>Non ripetitività cioè possibilità di fare cose diverse tra loro, assenza di routine</t>
  </si>
  <si>
    <t>Indipendenza, cioè autonomia decisionale, possibilità di autogestirsi, non subordinazione</t>
  </si>
  <si>
    <t>Leadership cioè potere direttivo, possibilità di pianificare un’organizzazione</t>
  </si>
  <si>
    <t>Livello di professionalità cioè lavoro che richieda e valorizzi capacità, attitudini, conoscenze</t>
  </si>
  <si>
    <t>Livello di guadagno, alta remunerazione</t>
  </si>
  <si>
    <t>Prestigio sociale cioè alta considerazione che la società ha di tale lavoro</t>
  </si>
  <si>
    <t>Utilità sociale cioè lavoro come servizio particolarmente utile alla società</t>
  </si>
  <si>
    <t>Importanza</t>
  </si>
  <si>
    <t>Le mie caratteristiche personali</t>
  </si>
  <si>
    <t>(Fonte: adattamento del Questionario sui valori riferiti al lavoro tratto da “Progetto Equal - Sida “Kit del consulente”)</t>
  </si>
  <si>
    <t>Accurato</t>
  </si>
  <si>
    <t>Adattabile</t>
  </si>
  <si>
    <t>Affidabile</t>
  </si>
  <si>
    <t>Ambizioso</t>
  </si>
  <si>
    <t>Analitico</t>
  </si>
  <si>
    <t>Aperto alle opportunità</t>
  </si>
  <si>
    <t>Astuto/attento</t>
  </si>
  <si>
    <t>Avveduto</t>
  </si>
  <si>
    <t>Calmo</t>
  </si>
  <si>
    <t>Collaborativo</t>
  </si>
  <si>
    <t>Comunicativo</t>
  </si>
  <si>
    <t>Coscienzioso</t>
  </si>
  <si>
    <t>Creativo</t>
  </si>
  <si>
    <t>Curioso</t>
  </si>
  <si>
    <t>Diligente</t>
  </si>
  <si>
    <t>Dinamico</t>
  </si>
  <si>
    <t>Efficiente</t>
  </si>
  <si>
    <t>Energico</t>
  </si>
  <si>
    <t>Entusiasta</t>
  </si>
  <si>
    <t>Estroverso</t>
  </si>
  <si>
    <t>Fiducioso in me stesso</t>
  </si>
  <si>
    <t>Flessibile</t>
  </si>
  <si>
    <t>Impulsivo</t>
  </si>
  <si>
    <t>Intraprendente</t>
  </si>
  <si>
    <t>Leale</t>
  </si>
  <si>
    <t>Meticoloso</t>
  </si>
  <si>
    <t>Metodico</t>
  </si>
  <si>
    <t>Originale/singolare</t>
  </si>
  <si>
    <t>Ottimista</t>
  </si>
  <si>
    <t>Paziente</t>
  </si>
  <si>
    <t>Perseverante</t>
  </si>
  <si>
    <t>Portato al risultato</t>
  </si>
  <si>
    <t>Pratico</t>
  </si>
  <si>
    <t>Puntuale</t>
  </si>
  <si>
    <t>Rapido</t>
  </si>
  <si>
    <t>Razionale</t>
  </si>
  <si>
    <t>Responsabile</t>
  </si>
  <si>
    <t>Riflessivo</t>
  </si>
  <si>
    <t>Rigoroso</t>
  </si>
  <si>
    <t>Riservato</t>
  </si>
  <si>
    <t>Sensibile</t>
  </si>
  <si>
    <t>Sicuro di sé</t>
  </si>
  <si>
    <t>Sognatore</t>
  </si>
  <si>
    <t>Tenace</t>
  </si>
  <si>
    <t>Trainante</t>
  </si>
  <si>
    <t>Rispondi a tutte le 13 domande per vedere i tuoi risultati</t>
  </si>
  <si>
    <t>Identifico i miei punti di forza e affronto quelli di debolezza</t>
  </si>
  <si>
    <t>Check list che mi aiuta a riflettere sul modo in cui mi comporto in determinate situazioni</t>
  </si>
  <si>
    <t>Fonte: CAPE I07 Manuale per i trainer 2017</t>
  </si>
  <si>
    <t>Mi attribuisco i giusti meriti</t>
  </si>
  <si>
    <t>Cerco il lato positivo di ogni situazione</t>
  </si>
  <si>
    <t>Conosco i miei punti di forza</t>
  </si>
  <si>
    <t>So individuare i miei punti deboli e li considero sfide da affrontare al fine di migliorarmi</t>
  </si>
  <si>
    <t>Imparo dai miei errori</t>
  </si>
  <si>
    <t>Ho fiducia nei miei mezzi</t>
  </si>
  <si>
    <t>So cosa voglio dalla vita</t>
  </si>
  <si>
    <t>So dare forma ai miei desideri</t>
  </si>
  <si>
    <t>So stabilire dei limiti in modo che gli altri li rispettino</t>
  </si>
  <si>
    <t>Esprimo spesso la mia opinione quando sono in disaccordo con qualcuno, o quando penso che qualcuno abbia torto</t>
  </si>
  <si>
    <t xml:space="preserve">Ascolto e cerco di comprendere il punto di vista altrui </t>
  </si>
  <si>
    <t xml:space="preserve">So controllare la mia rabbia </t>
  </si>
  <si>
    <t xml:space="preserve">So controllare i miei sbalzi d’umore </t>
  </si>
  <si>
    <t xml:space="preserve">So gestire le critiche </t>
  </si>
  <si>
    <t>So come risolvere i dissidi interiori e i conflitti con gli altri</t>
  </si>
  <si>
    <t>FOGLIO 4</t>
  </si>
  <si>
    <t>Spesso</t>
  </si>
  <si>
    <t>Di solito</t>
  </si>
  <si>
    <t>Quasi mai</t>
  </si>
  <si>
    <t>Quanto dipende da me?</t>
  </si>
  <si>
    <t>Check list che mi aiuta a comprendere a cosa attribuisco la responsabilità di quello che mi succede</t>
  </si>
  <si>
    <t>(Fonte: Questionario di autovalutazione del Locus of control tratto da “Progetto Equal - Sida “Kit del consulente”)</t>
  </si>
  <si>
    <t>Per ciascuno dei valori del lavoro che trovi nella tabella indica quanto sono importanti per te</t>
  </si>
  <si>
    <t>Per ciascuno dei casi che trovi sotto, rifletti su come ti comporti. Alla fine scopri come puoi migliorare</t>
  </si>
  <si>
    <t>Per ciascuna affermazione rifletti e indica se la ritieni vera o falsa. Alla fine scoprirai come ti comporti davanti alle responsabilità</t>
  </si>
  <si>
    <t>Punteggio</t>
  </si>
  <si>
    <t>Ciò che accade alle persone dipende dalla loro determinazione e dalla loro volontà</t>
  </si>
  <si>
    <t>Considerando le attuali circostanze trovare un lavoro soddisfacente è più una questione legata al caso che all’impegno personale</t>
  </si>
  <si>
    <t>Se ci fossero maggiori interventi legislativi di sostegno le persone avrebbero meno problemi nella questione lavoro</t>
  </si>
  <si>
    <t>Ciò che accade alle persone dipende dalla loro fortuna</t>
  </si>
  <si>
    <t>Per avere successo occorre valorizzare le proprie competenze e la propria esperienza</t>
  </si>
  <si>
    <t>Nel mondo del lavoro la flessibilità e la capacità di adattamento sono caratteristiche importanti</t>
  </si>
  <si>
    <t>Progettare la propria carriera socio-professionale è un’attività essenziale per collocarsi nel mondo del lavoro</t>
  </si>
  <si>
    <t>Trovare un lavoro soddisfacente dipende dallo sforzo che le persone compiono nell’attività di ricerca</t>
  </si>
  <si>
    <t>Per trovare un buon lavoro bisognerebbe avere la fortuna di essere nel posto giusto al momento giusto</t>
  </si>
  <si>
    <t>FOGLIO 5</t>
  </si>
  <si>
    <t>Assolutamente vero</t>
  </si>
  <si>
    <t>Né vero né falso</t>
  </si>
  <si>
    <t>Assolutamente falso</t>
  </si>
  <si>
    <t xml:space="preserve">Vero </t>
  </si>
  <si>
    <t xml:space="preserve">Falso </t>
  </si>
  <si>
    <t>Rispondi a tutte le 10 domande per vedere i tuoi risultati</t>
  </si>
  <si>
    <t>Come affronto le situazioni?</t>
  </si>
  <si>
    <t>(Fonte: Questionario di autovalutazione sulle modalità di fronteggiamento tratto da “Progetto Equal - Sida “Kit del consulente”)</t>
  </si>
  <si>
    <t>Quando ho un problema chiedo aiuto ad altri</t>
  </si>
  <si>
    <t>Raccolgo tutte le informazioni possibili prima di prendere una decisione</t>
  </si>
  <si>
    <t>Quando ho un problema cerco di prendere in considerazione tutti i diversi modi per affrontarlo</t>
  </si>
  <si>
    <t>Provo ad analizzare attentamente ogni problema che incontro</t>
  </si>
  <si>
    <t>Prima di fare qualche cosa di importante ascolto il parere degli altri</t>
  </si>
  <si>
    <t>Prima di prendere una decisione provo ad immaginare i lati positivi e negativi</t>
  </si>
  <si>
    <t>Se sono preoccupato/a cerco qualcuno con cui parlare</t>
  </si>
  <si>
    <t>Quando ho un problema provo ad immaginare i passaggi necessari a risolverlo</t>
  </si>
  <si>
    <t>Se ho dei dubbi su qualche cosa chiedo il parere ad altre persone</t>
  </si>
  <si>
    <t>Quando sono contrariato/a faccio in modo che gli altri sappiano come mi sento</t>
  </si>
  <si>
    <t>Evito di stare solo/a quando ho problemi</t>
  </si>
  <si>
    <t>Mai</t>
  </si>
  <si>
    <t>Raramente</t>
  </si>
  <si>
    <t>Qualche volta</t>
  </si>
  <si>
    <t>Sempre</t>
  </si>
  <si>
    <t>Rispondi a tutte le 12 domande per vedere i tuoi risultati</t>
  </si>
  <si>
    <t>Mi vedo così</t>
  </si>
  <si>
    <t>La MAPPA delle mie risorse e ciò che vorrei fare</t>
  </si>
  <si>
    <t>Rispondi a tutte le 17 domande per vedere i tuoi risultati</t>
  </si>
  <si>
    <t xml:space="preserve">Penso che sono esattamente la persona che vorrei essere </t>
  </si>
  <si>
    <t>Paragono il mio comportamento attuale con gli atteggiamenti che adottavo in passato piuttosto che confrontarmi con gli altri</t>
  </si>
  <si>
    <t>Ottenere un lavoro soddisfacente dipende dalle conoscenze e dagli aiuti che le persone possono avere</t>
  </si>
  <si>
    <t>Quando ho molte decisioni da prendere decido prima di fare qualsiasi cosa qual è la più importante</t>
  </si>
  <si>
    <t>Percorso di autovalutazione sulle mie caratteristiche e risorse per pianificare con maggior consapevolezza il mio percorso formativo e professionale</t>
  </si>
  <si>
    <t>F1</t>
  </si>
  <si>
    <t>I valori che guidano le mie scelte. I bisogni che vorrei soddisfare attraverso il mio futuro lavoro</t>
  </si>
  <si>
    <t>Check list per scoprire l’immagine che ho di me</t>
  </si>
  <si>
    <t>Questa scheda ti aiuta ad individuare gli aggettivi che ti descrivono meglio, in positivo (i tuoi punti di forza), e in negativo (che possono rappresentare un limite)</t>
  </si>
  <si>
    <t>F2</t>
  </si>
  <si>
    <t>F3</t>
  </si>
  <si>
    <t>F4</t>
  </si>
  <si>
    <t>F5</t>
  </si>
  <si>
    <t>F6</t>
  </si>
  <si>
    <t>Questa scheda ti aiuta a riflettere sui tuoi atteggiamenti</t>
  </si>
  <si>
    <t>Conoscere meglio le modalità con cui interpreti le situazioni della vita quotidiana è utile per conoscere quanto ti senti efficace. E correre ai rimedi se occorre!</t>
  </si>
  <si>
    <t>Check list che mi aiuta a riflettere su quali strategie metto in atto per affrontare situazioni problematiche</t>
  </si>
  <si>
    <t>Capire come affronti una situazione difficile ti è di aiuto perché è il primo passo verso la soluzione del problema e migliora la gestione dello stress</t>
  </si>
  <si>
    <t>Per ciascuna affermazione rifletti su come ti comporti. 
Alla fine scoprirai come di solito affronti i problemi</t>
  </si>
  <si>
    <t xml:space="preserve">Nella tabella sono riportate le informazioni che hai raccolto attraverso i questionari e test precedenti </t>
  </si>
  <si>
    <t>Gli aspetti più importanti</t>
  </si>
  <si>
    <t>Gli aspetti meno importanti</t>
  </si>
  <si>
    <t>I miei punti di forza</t>
  </si>
  <si>
    <t>I miei punti di debolezza</t>
  </si>
  <si>
    <t>Ambiente fisico cioè assenza di fattori di nocività, di fatica fisica, di rischio</t>
  </si>
  <si>
    <t>Ambiente umano, cioè positive relazioni con i colleghi, clima di collaborazione</t>
  </si>
  <si>
    <t>Creatività, cioè possibilità di inventare, progettare, elaborare</t>
  </si>
  <si>
    <t>Caparbio/tenace</t>
  </si>
  <si>
    <t>In questo file trovi vari fogli, in ognuno dei quali 
c’è un breve questionario.
Prenditi il tempo per rispondere alle domande che ti proponiamo e alla fine avrai fatto il primo passo per “orientarti”, per trovare la tua strada futura</t>
  </si>
  <si>
    <t>Atteggiamento</t>
  </si>
  <si>
    <t>Azioni da intraprendere</t>
  </si>
  <si>
    <t>Attribuisci un punteggio da 1 (per niente) a 10 (moltissimo) a ciascuna caratteristica e visualizza l’immagine che hai di te</t>
  </si>
  <si>
    <t>Rispondi a tutte le 46 domande per vedere i tuoi risultati</t>
  </si>
  <si>
    <t>Puoi stampare questa sintesi e anche tutte le pagine precedenti, con i comandi stampa del tuo programma</t>
  </si>
  <si>
    <r>
      <t>Il confronto tra la tua mappa e le informazioni sulle opportunità formative e lavorative che ti interessano, che in parte hai già raccolto, ti aiuta a definire un obiettivo ideale.
Ma prenditi ancora un po’ di tempo ed esplora più approfonditamente le informazioni che ti propongo nella sezione “</t>
    </r>
    <r>
      <rPr>
        <b/>
        <sz val="14"/>
        <color rgb="FF243063"/>
        <rFont val="Franklin Gothic Book"/>
        <family val="2"/>
      </rPr>
      <t>IO ESPLORO</t>
    </r>
    <r>
      <rPr>
        <sz val="14"/>
        <color rgb="FF243063"/>
        <rFont val="Franklin Gothic Book"/>
        <family val="2"/>
      </rPr>
      <t>” del sito “</t>
    </r>
    <r>
      <rPr>
        <b/>
        <sz val="14"/>
        <color rgb="FF243063"/>
        <rFont val="Franklin Gothic Book"/>
        <family val="2"/>
      </rPr>
      <t>Scegliere attivamente</t>
    </r>
    <r>
      <rPr>
        <sz val="14"/>
        <color rgb="FF243063"/>
        <rFont val="Franklin Gothic Book"/>
        <family val="2"/>
      </rPr>
      <t>”, fino a restringere il campo alla scelta che al tempo stesso è più coerente con le tue caratteristiche e possibilità e più realistica rispetto al contesto esterno.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</si>
</sst>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Franklin Gothic Book"/>
      <family val="2"/>
    </font>
    <font>
      <b/>
      <sz val="11"/>
      <color indexed="21"/>
      <name val="Franklin Gothic Book"/>
      <family val="2"/>
    </font>
    <font>
      <sz val="11"/>
      <color indexed="8"/>
      <name val="Franklin Gothic Book"/>
      <family val="2"/>
    </font>
    <font>
      <sz val="20"/>
      <color theme="1"/>
      <name val="Calibri"/>
      <family val="2"/>
      <scheme val="minor"/>
    </font>
    <font>
      <b/>
      <sz val="18"/>
      <color rgb="FF243063"/>
      <name val="Franklin Gothic Book"/>
      <family val="2"/>
    </font>
    <font>
      <sz val="14"/>
      <color rgb="FF243063"/>
      <name val="Calibri"/>
      <family val="2"/>
      <scheme val="minor"/>
    </font>
    <font>
      <sz val="11"/>
      <color rgb="FF243063"/>
      <name val="Calibri"/>
      <family val="2"/>
      <scheme val="minor"/>
    </font>
    <font>
      <sz val="14"/>
      <color rgb="FF243063"/>
      <name val="Franklin Gothic Book"/>
      <family val="2"/>
    </font>
    <font>
      <b/>
      <sz val="16"/>
      <color rgb="FF243063"/>
      <name val="Franklin Gothic Book"/>
      <family val="2"/>
    </font>
    <font>
      <b/>
      <sz val="22"/>
      <color rgb="FF243063"/>
      <name val="Franklin Gothic Demi"/>
      <family val="2"/>
    </font>
    <font>
      <b/>
      <sz val="21"/>
      <color rgb="FF243063"/>
      <name val="Franklin Gothic Demi"/>
      <family val="2"/>
    </font>
    <font>
      <b/>
      <sz val="36"/>
      <color rgb="FF243063"/>
      <name val="Franklin Gothic Demi"/>
      <family val="2"/>
    </font>
    <font>
      <sz val="24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243063"/>
      <name val="Calibri"/>
      <family val="2"/>
      <scheme val="minor"/>
    </font>
    <font>
      <b/>
      <sz val="18"/>
      <color rgb="FF009FB0"/>
      <name val="Calibri"/>
      <family val="2"/>
      <scheme val="minor"/>
    </font>
    <font>
      <b/>
      <sz val="16"/>
      <color rgb="FF009FB0"/>
      <name val="Calibri"/>
      <family val="2"/>
      <scheme val="minor"/>
    </font>
    <font>
      <b/>
      <sz val="14"/>
      <color rgb="FF243063"/>
      <name val="Franklin Gothic Book"/>
      <family val="2"/>
    </font>
    <font>
      <b/>
      <sz val="15"/>
      <color rgb="FF009FB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243063"/>
      </left>
      <right/>
      <top style="double">
        <color rgb="FF243063"/>
      </top>
      <bottom/>
      <diagonal/>
    </border>
    <border>
      <left/>
      <right style="double">
        <color rgb="FF243063"/>
      </right>
      <top style="double">
        <color rgb="FF243063"/>
      </top>
      <bottom/>
      <diagonal/>
    </border>
    <border>
      <left style="double">
        <color rgb="FF243063"/>
      </left>
      <right/>
      <top/>
      <bottom style="double">
        <color auto="1"/>
      </bottom>
      <diagonal/>
    </border>
    <border>
      <left/>
      <right style="double">
        <color rgb="FF243063"/>
      </right>
      <top/>
      <bottom style="double">
        <color auto="1"/>
      </bottom>
      <diagonal/>
    </border>
    <border>
      <left style="double">
        <color rgb="FF243063"/>
      </left>
      <right/>
      <top/>
      <bottom style="double">
        <color rgb="FF243063"/>
      </bottom>
      <diagonal/>
    </border>
    <border>
      <left/>
      <right style="double">
        <color rgb="FF243063"/>
      </right>
      <top/>
      <bottom style="double">
        <color rgb="FF243063"/>
      </bottom>
      <diagonal/>
    </border>
    <border>
      <left style="double">
        <color rgb="FF243063"/>
      </left>
      <right style="double">
        <color rgb="FF243063"/>
      </right>
      <top style="double">
        <color rgb="FF243063"/>
      </top>
      <bottom/>
      <diagonal/>
    </border>
    <border>
      <left style="double">
        <color rgb="FF243063"/>
      </left>
      <right style="double">
        <color rgb="FF243063"/>
      </right>
      <top/>
      <bottom style="double">
        <color rgb="FF243063"/>
      </bottom>
      <diagonal/>
    </border>
    <border>
      <left/>
      <right/>
      <top style="double">
        <color rgb="FF243063"/>
      </top>
      <bottom/>
      <diagonal/>
    </border>
    <border>
      <left/>
      <right/>
      <top/>
      <bottom style="double">
        <color rgb="FF243063"/>
      </bottom>
      <diagonal/>
    </border>
    <border>
      <left style="double">
        <color rgb="FF243063"/>
      </left>
      <right/>
      <top/>
      <bottom/>
      <diagonal/>
    </border>
    <border>
      <left/>
      <right style="double">
        <color rgb="FF243063"/>
      </right>
      <top/>
      <bottom/>
      <diagonal/>
    </border>
  </borders>
  <cellStyleXfs count="1">
    <xf numFmtId="0" fontId="0" fillId="0" borderId="0"/>
  </cellStyleXfs>
  <cellXfs count="78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Border="1" applyAlignment="1">
      <alignment vertical="center" wrapText="1"/>
    </xf>
    <xf numFmtId="0" fontId="0" fillId="0" borderId="0" xfId="0" applyFill="1"/>
    <xf numFmtId="0" fontId="6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Fill="1" applyBorder="1" applyAlignment="1">
      <alignment horizontal="right" vertical="center" wrapText="1"/>
    </xf>
    <xf numFmtId="0" fontId="2" fillId="0" borderId="1" xfId="0" applyFont="1" applyBorder="1" applyAlignment="1">
      <alignment vertical="center"/>
    </xf>
    <xf numFmtId="0" fontId="7" fillId="0" borderId="0" xfId="0" applyFont="1"/>
    <xf numFmtId="0" fontId="8" fillId="0" borderId="0" xfId="0" applyFont="1"/>
    <xf numFmtId="0" fontId="9" fillId="0" borderId="0" xfId="0" applyFont="1"/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0" fontId="2" fillId="0" borderId="1" xfId="0" applyFont="1" applyBorder="1" applyAlignment="1">
      <alignment vertical="center" wrapText="1"/>
    </xf>
    <xf numFmtId="0" fontId="11" fillId="0" borderId="0" xfId="0" applyFont="1"/>
    <xf numFmtId="0" fontId="12" fillId="0" borderId="0" xfId="0" applyFont="1"/>
    <xf numFmtId="0" fontId="13" fillId="0" borderId="0" xfId="0" applyFont="1"/>
    <xf numFmtId="0" fontId="15" fillId="0" borderId="0" xfId="0" applyFont="1"/>
    <xf numFmtId="0" fontId="16" fillId="0" borderId="0" xfId="0" applyFont="1"/>
    <xf numFmtId="0" fontId="4" fillId="0" borderId="0" xfId="0" applyFont="1" applyAlignment="1">
      <alignment vertical="center" wrapText="1"/>
    </xf>
    <xf numFmtId="0" fontId="19" fillId="0" borderId="0" xfId="0" applyFont="1" applyAlignment="1">
      <alignment horizontal="center" vertical="top"/>
    </xf>
    <xf numFmtId="0" fontId="0" fillId="0" borderId="0" xfId="0" applyAlignment="1">
      <alignment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wrapText="1"/>
    </xf>
    <xf numFmtId="0" fontId="0" fillId="0" borderId="0" xfId="0" applyBorder="1" applyAlignment="1">
      <alignment vertical="center" wrapText="1"/>
    </xf>
    <xf numFmtId="0" fontId="20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Font="1" applyAlignment="1">
      <alignment horizontal="center" vertical="top"/>
    </xf>
    <xf numFmtId="0" fontId="21" fillId="0" borderId="1" xfId="0" applyFont="1" applyBorder="1" applyAlignment="1">
      <alignment vertical="center"/>
    </xf>
    <xf numFmtId="0" fontId="6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20" fillId="0" borderId="0" xfId="0" applyFont="1" applyFill="1" applyAlignment="1">
      <alignment horizontal="center" vertical="center"/>
    </xf>
    <xf numFmtId="0" fontId="22" fillId="0" borderId="0" xfId="0" applyFont="1"/>
    <xf numFmtId="0" fontId="18" fillId="0" borderId="0" xfId="0" applyFont="1" applyAlignment="1">
      <alignment horizontal="center"/>
    </xf>
    <xf numFmtId="0" fontId="11" fillId="0" borderId="0" xfId="0" applyFont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9" fillId="0" borderId="10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 wrapText="1"/>
    </xf>
    <xf numFmtId="0" fontId="24" fillId="0" borderId="0" xfId="0" applyFont="1" applyAlignment="1">
      <alignment horizontal="left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7" fillId="0" borderId="0" xfId="0" applyFont="1" applyAlignment="1">
      <alignment horizontal="left" wrapText="1"/>
    </xf>
    <xf numFmtId="0" fontId="6" fillId="2" borderId="2" xfId="0" applyFont="1" applyFill="1" applyBorder="1" applyAlignment="1">
      <alignment horizontal="center" wrapText="1"/>
    </xf>
    <xf numFmtId="0" fontId="6" fillId="2" borderId="3" xfId="0" applyFont="1" applyFill="1" applyBorder="1" applyAlignment="1">
      <alignment horizontal="center" wrapText="1"/>
    </xf>
    <xf numFmtId="0" fontId="6" fillId="2" borderId="6" xfId="0" applyFont="1" applyFill="1" applyBorder="1" applyAlignment="1">
      <alignment horizontal="center" wrapText="1"/>
    </xf>
    <xf numFmtId="0" fontId="6" fillId="2" borderId="7" xfId="0" applyFont="1" applyFill="1" applyBorder="1" applyAlignment="1">
      <alignment horizontal="center" wrapText="1"/>
    </xf>
    <xf numFmtId="0" fontId="10" fillId="0" borderId="0" xfId="0" applyFont="1" applyAlignment="1">
      <alignment horizontal="center" vertical="center"/>
    </xf>
    <xf numFmtId="0" fontId="6" fillId="2" borderId="12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left" vertical="center" wrapText="1"/>
    </xf>
    <xf numFmtId="0" fontId="26" fillId="0" borderId="0" xfId="0" applyFont="1" applyAlignment="1">
      <alignment horizontal="left" vertical="center" wrapText="1"/>
    </xf>
  </cellXfs>
  <cellStyles count="1">
    <cellStyle name="Normale" xfId="0" builtinId="0"/>
  </cellStyles>
  <dxfs count="24"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79998168889431442"/>
        </patternFill>
      </fill>
    </dxf>
    <dxf>
      <font>
        <b/>
        <i val="0"/>
        <color rgb="FF243063"/>
      </font>
      <fill>
        <patternFill>
          <bgColor theme="8" tint="0.79998168889431442"/>
        </patternFill>
      </fill>
      <border>
        <left style="thin">
          <color rgb="FF009FB0"/>
        </left>
        <right style="thin">
          <color rgb="FF009FB0"/>
        </right>
        <top style="thin">
          <color rgb="FF009FB0"/>
        </top>
        <bottom style="thin">
          <color rgb="FF009FB0"/>
        </bottom>
        <vertical/>
        <horizontal/>
      </border>
    </dxf>
    <dxf>
      <font>
        <b/>
        <i val="0"/>
        <color rgb="FF243063"/>
      </font>
      <fill>
        <patternFill>
          <bgColor theme="8" tint="0.79998168889431442"/>
        </patternFill>
      </fill>
      <border>
        <left style="thin">
          <color rgb="FF009FB0"/>
        </left>
        <right style="thin">
          <color rgb="FF009FB0"/>
        </right>
        <top style="thin">
          <color rgb="FF009FB0"/>
        </top>
        <bottom style="thin">
          <color rgb="FF009FB0"/>
        </bottom>
        <vertical/>
        <horizontal/>
      </border>
    </dxf>
    <dxf>
      <font>
        <b/>
        <i val="0"/>
        <color rgb="FF00B050"/>
      </font>
      <fill>
        <patternFill>
          <bgColor theme="9" tint="0.79998168889431442"/>
        </patternFill>
      </fill>
      <border>
        <left style="thin">
          <color rgb="FF00B050"/>
        </left>
        <right style="thin">
          <color rgb="FF00B050"/>
        </right>
        <top style="thin">
          <color rgb="FF00B050"/>
        </top>
        <bottom style="thin">
          <color rgb="FF00B050"/>
        </bottom>
        <vertical/>
        <horizontal/>
      </border>
    </dxf>
    <dxf>
      <font>
        <b/>
        <i val="0"/>
        <color theme="5"/>
      </font>
      <fill>
        <patternFill>
          <bgColor theme="7" tint="0.79998168889431442"/>
        </patternFill>
      </fill>
      <border>
        <left style="thin">
          <color theme="5"/>
        </left>
        <right style="thin">
          <color theme="5"/>
        </right>
        <top style="thin">
          <color theme="5"/>
        </top>
        <bottom style="thin">
          <color theme="5"/>
        </bottom>
        <vertical/>
        <horizontal/>
      </border>
    </dxf>
    <dxf>
      <font>
        <b/>
        <i val="0"/>
        <color rgb="FF243063"/>
      </font>
      <fill>
        <patternFill>
          <bgColor theme="8" tint="0.79998168889431442"/>
        </patternFill>
      </fill>
      <border>
        <left style="thin">
          <color rgb="FF243063"/>
        </left>
        <right style="thin">
          <color rgb="FF243063"/>
        </right>
        <top style="thin">
          <color rgb="FF243063"/>
        </top>
        <bottom style="thin">
          <color rgb="FF243063"/>
        </bottom>
        <vertical/>
        <horizontal/>
      </border>
    </dxf>
    <dxf>
      <font>
        <b/>
        <i val="0"/>
        <color theme="5"/>
      </font>
      <fill>
        <patternFill>
          <bgColor theme="7" tint="0.79998168889431442"/>
        </patternFill>
      </fill>
      <border>
        <left style="thin">
          <color theme="5"/>
        </left>
        <right style="thin">
          <color theme="5"/>
        </right>
        <top style="thin">
          <color theme="5"/>
        </top>
        <bottom style="thin">
          <color theme="5"/>
        </bottom>
        <vertical/>
        <horizontal/>
      </border>
    </dxf>
    <dxf>
      <font>
        <b/>
        <i val="0"/>
        <color rgb="FF00B050"/>
      </font>
      <fill>
        <patternFill>
          <bgColor theme="9" tint="0.79998168889431442"/>
        </patternFill>
      </fill>
      <border>
        <left style="thin">
          <color rgb="FF00B050"/>
        </left>
        <right style="thin">
          <color rgb="FF00B050"/>
        </right>
        <top style="thin">
          <color rgb="FF00B050"/>
        </top>
        <bottom style="thin">
          <color rgb="FF00B050"/>
        </bottom>
        <vertical/>
        <horizontal/>
      </border>
    </dxf>
    <dxf>
      <font>
        <b/>
        <i val="0"/>
        <color rgb="FF00B050"/>
      </font>
      <fill>
        <patternFill>
          <bgColor theme="9" tint="0.79998168889431442"/>
        </patternFill>
      </fill>
      <border>
        <left style="thin">
          <color rgb="FF00B050"/>
        </left>
        <right style="thin">
          <color rgb="FF00B050"/>
        </right>
        <top style="thin">
          <color rgb="FF00B050"/>
        </top>
        <bottom style="thin">
          <color rgb="FF00B050"/>
        </bottom>
        <vertical/>
        <horizontal/>
      </border>
    </dxf>
    <dxf>
      <font>
        <b/>
        <i val="0"/>
        <color theme="5"/>
      </font>
      <fill>
        <patternFill>
          <bgColor theme="7" tint="0.79998168889431442"/>
        </patternFill>
      </fill>
      <border>
        <left style="thin">
          <color theme="5"/>
        </left>
        <right style="thin">
          <color theme="5"/>
        </right>
        <top style="thin">
          <color theme="5"/>
        </top>
        <bottom style="thin">
          <color theme="5"/>
        </bottom>
        <vertical/>
        <horizontal/>
      </border>
    </dxf>
    <dxf>
      <font>
        <b/>
        <i val="0"/>
        <color rgb="FF00B050"/>
      </font>
      <fill>
        <patternFill>
          <bgColor theme="9" tint="0.79998168889431442"/>
        </patternFill>
      </fill>
    </dxf>
    <dxf>
      <font>
        <b/>
        <i val="0"/>
        <color theme="5"/>
      </font>
      <fill>
        <patternFill>
          <bgColor theme="7" tint="0.79998168889431442"/>
        </patternFill>
      </fill>
    </dxf>
    <dxf>
      <font>
        <b/>
        <i val="0"/>
        <color theme="5"/>
      </font>
      <fill>
        <patternFill>
          <bgColor theme="7" tint="0.79998168889431442"/>
        </patternFill>
      </fill>
      <border>
        <left style="thin">
          <color theme="5"/>
        </left>
        <right style="thin">
          <color theme="5"/>
        </right>
        <top style="thin">
          <color theme="5"/>
        </top>
        <bottom style="thin">
          <color theme="5"/>
        </bottom>
        <vertical/>
        <horizontal/>
      </border>
    </dxf>
    <dxf>
      <font>
        <b/>
        <i val="0"/>
        <color rgb="FF00B050"/>
      </font>
      <fill>
        <patternFill>
          <bgColor theme="9" tint="0.79998168889431442"/>
        </patternFill>
      </fill>
      <border>
        <left style="thin">
          <color rgb="FF00B050"/>
        </left>
        <right style="thin">
          <color rgb="FF00B050"/>
        </right>
        <top style="thin">
          <color rgb="FF00B050"/>
        </top>
        <bottom style="thin">
          <color rgb="FF00B050"/>
        </bottom>
        <vertical/>
        <horizontal/>
      </border>
    </dxf>
    <dxf>
      <font>
        <b/>
        <i val="0"/>
        <color rgb="FF00B050"/>
      </font>
      <fill>
        <patternFill>
          <bgColor theme="9" tint="0.79998168889431442"/>
        </patternFill>
      </fill>
    </dxf>
    <dxf>
      <font>
        <b/>
        <i val="0"/>
        <color theme="5"/>
      </font>
      <fill>
        <patternFill>
          <bgColor theme="7" tint="0.79998168889431442"/>
        </patternFill>
      </fill>
    </dxf>
  </dxfs>
  <tableStyles count="0" defaultTableStyle="TableStyleMedium2" defaultPivotStyle="PivotStyleLight16"/>
  <colors>
    <mruColors>
      <color rgb="FF009FB0"/>
      <color rgb="FF24306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#'F2'!C13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hyperlink" Target="#'F3'!C13"/><Relationship Id="rId1" Type="http://schemas.openxmlformats.org/officeDocument/2006/relationships/hyperlink" Target="#'F1'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hyperlink" Target="#'F4'!C13"/><Relationship Id="rId1" Type="http://schemas.openxmlformats.org/officeDocument/2006/relationships/hyperlink" Target="#'F2'!C13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hyperlink" Target="#'F5'!C13"/><Relationship Id="rId1" Type="http://schemas.openxmlformats.org/officeDocument/2006/relationships/hyperlink" Target="#'F3'!C13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hyperlink" Target="#'F6'!C13"/><Relationship Id="rId1" Type="http://schemas.openxmlformats.org/officeDocument/2006/relationships/hyperlink" Target="#'F4'!C13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hyperlink" Target="#'F7'!A1"/><Relationship Id="rId1" Type="http://schemas.openxmlformats.org/officeDocument/2006/relationships/hyperlink" Target="#'F5'!C13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'F6'!C13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229914</xdr:colOff>
      <xdr:row>0</xdr:row>
      <xdr:rowOff>95250</xdr:rowOff>
    </xdr:from>
    <xdr:to>
      <xdr:col>7</xdr:col>
      <xdr:colOff>164431</xdr:colOff>
      <xdr:row>6</xdr:row>
      <xdr:rowOff>23250</xdr:rowOff>
    </xdr:to>
    <xdr:pic>
      <xdr:nvPicPr>
        <xdr:cNvPr id="7" name="Immagine 6">
          <a:extLst>
            <a:ext uri="{FF2B5EF4-FFF2-40B4-BE49-F238E27FC236}">
              <a16:creationId xmlns:a16="http://schemas.microsoft.com/office/drawing/2014/main" id="{8C23150E-71FD-4B8D-9BFD-DEFF375230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9514" y="95250"/>
          <a:ext cx="3592117" cy="1071000"/>
        </a:xfrm>
        <a:prstGeom prst="rect">
          <a:avLst/>
        </a:prstGeom>
      </xdr:spPr>
    </xdr:pic>
    <xdr:clientData/>
  </xdr:twoCellAnchor>
  <xdr:twoCellAnchor editAs="absolute">
    <xdr:from>
      <xdr:col>3</xdr:col>
      <xdr:colOff>295604</xdr:colOff>
      <xdr:row>13</xdr:row>
      <xdr:rowOff>91965</xdr:rowOff>
    </xdr:from>
    <xdr:to>
      <xdr:col>5</xdr:col>
      <xdr:colOff>335017</xdr:colOff>
      <xdr:row>16</xdr:row>
      <xdr:rowOff>98534</xdr:rowOff>
    </xdr:to>
    <xdr:sp macro="" textlink="">
      <xdr:nvSpPr>
        <xdr:cNvPr id="8" name="Rettangolo con angoli arrotondati 7">
          <a:hlinkClick xmlns:r="http://schemas.openxmlformats.org/officeDocument/2006/relationships" r:id="rId2" tooltip="Pronti? Via!"/>
          <a:extLst>
            <a:ext uri="{FF2B5EF4-FFF2-40B4-BE49-F238E27FC236}">
              <a16:creationId xmlns:a16="http://schemas.microsoft.com/office/drawing/2014/main" id="{B6544D32-313C-46E1-8D9D-0C6776B71556}"/>
            </a:ext>
          </a:extLst>
        </xdr:cNvPr>
        <xdr:cNvSpPr/>
      </xdr:nvSpPr>
      <xdr:spPr>
        <a:xfrm>
          <a:off x="2128345" y="5071241"/>
          <a:ext cx="1261241" cy="578069"/>
        </a:xfrm>
        <a:prstGeom prst="roundRect">
          <a:avLst/>
        </a:prstGeom>
        <a:solidFill>
          <a:schemeClr val="accent5">
            <a:lumMod val="20000"/>
            <a:lumOff val="80000"/>
          </a:schemeClr>
        </a:solidFill>
        <a:ln w="28575"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0" lang="it-IT" sz="1600" b="1" i="0" u="none" strike="noStrike" kern="0" cap="none" spc="0" normalizeH="0" baseline="0" noProof="0">
              <a:ln>
                <a:noFill/>
              </a:ln>
              <a:solidFill>
                <a:srgbClr val="243063"/>
              </a:solidFill>
              <a:effectLst/>
              <a:uLnTx/>
              <a:uFillTx/>
              <a:latin typeface="Franklin Gothic Book" panose="020B0503020102020204" pitchFamily="34" charset="0"/>
              <a:ea typeface="+mn-ea"/>
              <a:cs typeface="+mn-cs"/>
            </a:rPr>
            <a:t>Pronti? Via!</a:t>
          </a:r>
          <a:endParaRPr lang="it-IT" sz="1100" b="1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6</xdr:col>
      <xdr:colOff>0</xdr:colOff>
      <xdr:row>0</xdr:row>
      <xdr:rowOff>47625</xdr:rowOff>
    </xdr:from>
    <xdr:to>
      <xdr:col>6</xdr:col>
      <xdr:colOff>1260000</xdr:colOff>
      <xdr:row>1</xdr:row>
      <xdr:rowOff>46800</xdr:rowOff>
    </xdr:to>
    <xdr:sp macro="" textlink="">
      <xdr:nvSpPr>
        <xdr:cNvPr id="2" name="Rettangolo con angoli arrotondati 1">
          <a:hlinkClick xmlns:r="http://schemas.openxmlformats.org/officeDocument/2006/relationships" r:id="rId1" tooltip="Indietro"/>
          <a:extLst>
            <a:ext uri="{FF2B5EF4-FFF2-40B4-BE49-F238E27FC236}">
              <a16:creationId xmlns:a16="http://schemas.microsoft.com/office/drawing/2014/main" id="{9EBB679D-F201-4E8B-B1C3-5BC3C086523D}"/>
            </a:ext>
          </a:extLst>
        </xdr:cNvPr>
        <xdr:cNvSpPr/>
      </xdr:nvSpPr>
      <xdr:spPr>
        <a:xfrm>
          <a:off x="5438775" y="47625"/>
          <a:ext cx="1260000" cy="504000"/>
        </a:xfrm>
        <a:prstGeom prst="roundRect">
          <a:avLst/>
        </a:prstGeom>
        <a:solidFill>
          <a:schemeClr val="accent5">
            <a:lumMod val="20000"/>
            <a:lumOff val="80000"/>
          </a:schemeClr>
        </a:solidFill>
        <a:ln w="28575"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0" lang="it-IT" sz="1600" b="1" i="0" u="none" strike="noStrike" kern="0" cap="none" spc="0" normalizeH="0" baseline="0" noProof="0">
              <a:ln>
                <a:noFill/>
              </a:ln>
              <a:solidFill>
                <a:srgbClr val="243063"/>
              </a:solidFill>
              <a:effectLst/>
              <a:uLnTx/>
              <a:uFillTx/>
              <a:latin typeface="Franklin Gothic Book" panose="020B0503020102020204" pitchFamily="34" charset="0"/>
              <a:ea typeface="+mn-ea"/>
              <a:cs typeface="+mn-cs"/>
            </a:rPr>
            <a:t>&lt;- Indietro</a:t>
          </a:r>
          <a:endParaRPr lang="it-IT" sz="1100" b="1"/>
        </a:p>
      </xdr:txBody>
    </xdr:sp>
    <xdr:clientData fPrintsWithSheet="0"/>
  </xdr:twoCellAnchor>
  <xdr:twoCellAnchor editAs="absolute">
    <xdr:from>
      <xdr:col>6</xdr:col>
      <xdr:colOff>1276350</xdr:colOff>
      <xdr:row>0</xdr:row>
      <xdr:rowOff>47625</xdr:rowOff>
    </xdr:from>
    <xdr:to>
      <xdr:col>6</xdr:col>
      <xdr:colOff>2536350</xdr:colOff>
      <xdr:row>1</xdr:row>
      <xdr:rowOff>46800</xdr:rowOff>
    </xdr:to>
    <xdr:sp macro="" textlink="">
      <xdr:nvSpPr>
        <xdr:cNvPr id="3" name="Rettangolo con angoli arrotondati 2">
          <a:hlinkClick xmlns:r="http://schemas.openxmlformats.org/officeDocument/2006/relationships" r:id="rId2" tooltip="Avanti"/>
          <a:extLst>
            <a:ext uri="{FF2B5EF4-FFF2-40B4-BE49-F238E27FC236}">
              <a16:creationId xmlns:a16="http://schemas.microsoft.com/office/drawing/2014/main" id="{D753367D-547A-4C49-B3BD-EA7C565E7A28}"/>
            </a:ext>
          </a:extLst>
        </xdr:cNvPr>
        <xdr:cNvSpPr/>
      </xdr:nvSpPr>
      <xdr:spPr>
        <a:xfrm>
          <a:off x="6715125" y="47625"/>
          <a:ext cx="1260000" cy="504000"/>
        </a:xfrm>
        <a:prstGeom prst="roundRect">
          <a:avLst/>
        </a:prstGeom>
        <a:solidFill>
          <a:schemeClr val="accent5">
            <a:lumMod val="20000"/>
            <a:lumOff val="80000"/>
          </a:schemeClr>
        </a:solidFill>
        <a:ln w="28575"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0" lang="it-IT" sz="1600" b="1" i="0" u="none" strike="noStrike" kern="0" cap="none" spc="0" normalizeH="0" baseline="0" noProof="0">
              <a:ln>
                <a:noFill/>
              </a:ln>
              <a:solidFill>
                <a:srgbClr val="243063"/>
              </a:solidFill>
              <a:effectLst/>
              <a:uLnTx/>
              <a:uFillTx/>
              <a:latin typeface="Franklin Gothic Book" panose="020B0503020102020204" pitchFamily="34" charset="0"/>
              <a:ea typeface="+mn-ea"/>
              <a:cs typeface="+mn-cs"/>
            </a:rPr>
            <a:t>Avanti -&gt;</a:t>
          </a:r>
          <a:endParaRPr lang="it-IT" sz="1100" b="1"/>
        </a:p>
      </xdr:txBody>
    </xdr:sp>
    <xdr:clientData fPrint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4</xdr:col>
      <xdr:colOff>2047875</xdr:colOff>
      <xdr:row>0</xdr:row>
      <xdr:rowOff>47625</xdr:rowOff>
    </xdr:from>
    <xdr:to>
      <xdr:col>6</xdr:col>
      <xdr:colOff>478950</xdr:colOff>
      <xdr:row>1</xdr:row>
      <xdr:rowOff>46800</xdr:rowOff>
    </xdr:to>
    <xdr:sp macro="" textlink="">
      <xdr:nvSpPr>
        <xdr:cNvPr id="3" name="Rettangolo con angoli arrotondati 2">
          <a:hlinkClick xmlns:r="http://schemas.openxmlformats.org/officeDocument/2006/relationships" r:id="rId1" tooltip="Indietro"/>
          <a:extLst>
            <a:ext uri="{FF2B5EF4-FFF2-40B4-BE49-F238E27FC236}">
              <a16:creationId xmlns:a16="http://schemas.microsoft.com/office/drawing/2014/main" id="{9A9E3CBD-E8DA-4D3A-9CCA-4567A1445696}"/>
            </a:ext>
          </a:extLst>
        </xdr:cNvPr>
        <xdr:cNvSpPr/>
      </xdr:nvSpPr>
      <xdr:spPr>
        <a:xfrm>
          <a:off x="5438775" y="47625"/>
          <a:ext cx="1260000" cy="504000"/>
        </a:xfrm>
        <a:prstGeom prst="roundRect">
          <a:avLst/>
        </a:prstGeom>
        <a:solidFill>
          <a:schemeClr val="accent5">
            <a:lumMod val="20000"/>
            <a:lumOff val="80000"/>
          </a:schemeClr>
        </a:solidFill>
        <a:ln w="28575"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0" lang="it-IT" sz="1600" b="1" i="0" u="none" strike="noStrike" kern="0" cap="none" spc="0" normalizeH="0" baseline="0" noProof="0">
              <a:ln>
                <a:noFill/>
              </a:ln>
              <a:solidFill>
                <a:srgbClr val="243063"/>
              </a:solidFill>
              <a:effectLst/>
              <a:uLnTx/>
              <a:uFillTx/>
              <a:latin typeface="Franklin Gothic Book" panose="020B0503020102020204" pitchFamily="34" charset="0"/>
              <a:ea typeface="+mn-ea"/>
              <a:cs typeface="+mn-cs"/>
            </a:rPr>
            <a:t>&lt;- Indietro</a:t>
          </a:r>
          <a:endParaRPr lang="it-IT" sz="1100" b="1"/>
        </a:p>
      </xdr:txBody>
    </xdr:sp>
    <xdr:clientData fPrintsWithSheet="0"/>
  </xdr:twoCellAnchor>
  <xdr:twoCellAnchor editAs="absolute">
    <xdr:from>
      <xdr:col>6</xdr:col>
      <xdr:colOff>495300</xdr:colOff>
      <xdr:row>0</xdr:row>
      <xdr:rowOff>47625</xdr:rowOff>
    </xdr:from>
    <xdr:to>
      <xdr:col>6</xdr:col>
      <xdr:colOff>1755300</xdr:colOff>
      <xdr:row>1</xdr:row>
      <xdr:rowOff>46800</xdr:rowOff>
    </xdr:to>
    <xdr:sp macro="" textlink="">
      <xdr:nvSpPr>
        <xdr:cNvPr id="4" name="Rettangolo con angoli arrotondati 3">
          <a:hlinkClick xmlns:r="http://schemas.openxmlformats.org/officeDocument/2006/relationships" r:id="rId2" tooltip="Avanti"/>
          <a:extLst>
            <a:ext uri="{FF2B5EF4-FFF2-40B4-BE49-F238E27FC236}">
              <a16:creationId xmlns:a16="http://schemas.microsoft.com/office/drawing/2014/main" id="{094EA513-53E3-4A75-A3B6-947E91EABD68}"/>
            </a:ext>
          </a:extLst>
        </xdr:cNvPr>
        <xdr:cNvSpPr/>
      </xdr:nvSpPr>
      <xdr:spPr>
        <a:xfrm>
          <a:off x="6715125" y="47625"/>
          <a:ext cx="1260000" cy="504000"/>
        </a:xfrm>
        <a:prstGeom prst="roundRect">
          <a:avLst/>
        </a:prstGeom>
        <a:solidFill>
          <a:schemeClr val="accent5">
            <a:lumMod val="20000"/>
            <a:lumOff val="80000"/>
          </a:schemeClr>
        </a:solidFill>
        <a:ln w="28575"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0" lang="it-IT" sz="1600" b="1" i="0" u="none" strike="noStrike" kern="0" cap="none" spc="0" normalizeH="0" baseline="0" noProof="0">
              <a:ln>
                <a:noFill/>
              </a:ln>
              <a:solidFill>
                <a:srgbClr val="243063"/>
              </a:solidFill>
              <a:effectLst/>
              <a:uLnTx/>
              <a:uFillTx/>
              <a:latin typeface="Franklin Gothic Book" panose="020B0503020102020204" pitchFamily="34" charset="0"/>
              <a:ea typeface="+mn-ea"/>
              <a:cs typeface="+mn-cs"/>
            </a:rPr>
            <a:t>Avanti -&gt;</a:t>
          </a:r>
          <a:endParaRPr lang="it-IT" sz="1100" b="1"/>
        </a:p>
      </xdr:txBody>
    </xdr:sp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6</xdr:col>
      <xdr:colOff>0</xdr:colOff>
      <xdr:row>0</xdr:row>
      <xdr:rowOff>47625</xdr:rowOff>
    </xdr:from>
    <xdr:to>
      <xdr:col>6</xdr:col>
      <xdr:colOff>1260000</xdr:colOff>
      <xdr:row>0</xdr:row>
      <xdr:rowOff>551625</xdr:rowOff>
    </xdr:to>
    <xdr:sp macro="" textlink="">
      <xdr:nvSpPr>
        <xdr:cNvPr id="2" name="Rettangolo con angoli arrotondati 1">
          <a:hlinkClick xmlns:r="http://schemas.openxmlformats.org/officeDocument/2006/relationships" r:id="rId1" tooltip="Indietro"/>
          <a:extLst>
            <a:ext uri="{FF2B5EF4-FFF2-40B4-BE49-F238E27FC236}">
              <a16:creationId xmlns:a16="http://schemas.microsoft.com/office/drawing/2014/main" id="{823721A4-94AF-48D0-BA4E-7B5326B99E7D}"/>
            </a:ext>
          </a:extLst>
        </xdr:cNvPr>
        <xdr:cNvSpPr/>
      </xdr:nvSpPr>
      <xdr:spPr>
        <a:xfrm>
          <a:off x="5438775" y="47625"/>
          <a:ext cx="1260000" cy="504000"/>
        </a:xfrm>
        <a:prstGeom prst="roundRect">
          <a:avLst/>
        </a:prstGeom>
        <a:solidFill>
          <a:schemeClr val="accent5">
            <a:lumMod val="20000"/>
            <a:lumOff val="80000"/>
          </a:schemeClr>
        </a:solidFill>
        <a:ln w="28575"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0" lang="it-IT" sz="1600" b="1" i="0" u="none" strike="noStrike" kern="0" cap="none" spc="0" normalizeH="0" baseline="0" noProof="0">
              <a:ln>
                <a:noFill/>
              </a:ln>
              <a:solidFill>
                <a:srgbClr val="243063"/>
              </a:solidFill>
              <a:effectLst/>
              <a:uLnTx/>
              <a:uFillTx/>
              <a:latin typeface="Franklin Gothic Book" panose="020B0503020102020204" pitchFamily="34" charset="0"/>
              <a:ea typeface="+mn-ea"/>
              <a:cs typeface="+mn-cs"/>
            </a:rPr>
            <a:t>&lt;- Indietro</a:t>
          </a:r>
          <a:endParaRPr lang="it-IT" sz="1100" b="1"/>
        </a:p>
      </xdr:txBody>
    </xdr:sp>
    <xdr:clientData fPrintsWithSheet="0"/>
  </xdr:twoCellAnchor>
  <xdr:twoCellAnchor editAs="absolute">
    <xdr:from>
      <xdr:col>6</xdr:col>
      <xdr:colOff>1276350</xdr:colOff>
      <xdr:row>0</xdr:row>
      <xdr:rowOff>47625</xdr:rowOff>
    </xdr:from>
    <xdr:to>
      <xdr:col>6</xdr:col>
      <xdr:colOff>2536350</xdr:colOff>
      <xdr:row>0</xdr:row>
      <xdr:rowOff>551625</xdr:rowOff>
    </xdr:to>
    <xdr:sp macro="" textlink="">
      <xdr:nvSpPr>
        <xdr:cNvPr id="3" name="Rettangolo con angoli arrotondati 2">
          <a:hlinkClick xmlns:r="http://schemas.openxmlformats.org/officeDocument/2006/relationships" r:id="rId2" tooltip="Avanti"/>
          <a:extLst>
            <a:ext uri="{FF2B5EF4-FFF2-40B4-BE49-F238E27FC236}">
              <a16:creationId xmlns:a16="http://schemas.microsoft.com/office/drawing/2014/main" id="{AE75E0D6-E121-430D-87E9-FF2BF74E5F66}"/>
            </a:ext>
          </a:extLst>
        </xdr:cNvPr>
        <xdr:cNvSpPr/>
      </xdr:nvSpPr>
      <xdr:spPr>
        <a:xfrm>
          <a:off x="6715125" y="47625"/>
          <a:ext cx="1260000" cy="504000"/>
        </a:xfrm>
        <a:prstGeom prst="roundRect">
          <a:avLst/>
        </a:prstGeom>
        <a:solidFill>
          <a:schemeClr val="accent5">
            <a:lumMod val="20000"/>
            <a:lumOff val="80000"/>
          </a:schemeClr>
        </a:solidFill>
        <a:ln w="28575"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0" lang="it-IT" sz="1600" b="1" i="0" u="none" strike="noStrike" kern="0" cap="none" spc="0" normalizeH="0" baseline="0" noProof="0">
              <a:ln>
                <a:noFill/>
              </a:ln>
              <a:solidFill>
                <a:srgbClr val="243063"/>
              </a:solidFill>
              <a:effectLst/>
              <a:uLnTx/>
              <a:uFillTx/>
              <a:latin typeface="Franklin Gothic Book" panose="020B0503020102020204" pitchFamily="34" charset="0"/>
              <a:ea typeface="+mn-ea"/>
              <a:cs typeface="+mn-cs"/>
            </a:rPr>
            <a:t>Avanti -&gt;</a:t>
          </a:r>
          <a:endParaRPr lang="it-IT" sz="1100" b="1"/>
        </a:p>
      </xdr:txBody>
    </xdr:sp>
    <xdr:clientData fPrint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6</xdr:col>
      <xdr:colOff>0</xdr:colOff>
      <xdr:row>0</xdr:row>
      <xdr:rowOff>47625</xdr:rowOff>
    </xdr:from>
    <xdr:to>
      <xdr:col>6</xdr:col>
      <xdr:colOff>1260000</xdr:colOff>
      <xdr:row>1</xdr:row>
      <xdr:rowOff>46800</xdr:rowOff>
    </xdr:to>
    <xdr:sp macro="" textlink="">
      <xdr:nvSpPr>
        <xdr:cNvPr id="2" name="Rettangolo con angoli arrotondati 1">
          <a:hlinkClick xmlns:r="http://schemas.openxmlformats.org/officeDocument/2006/relationships" r:id="rId1" tooltip="Indietro"/>
          <a:extLst>
            <a:ext uri="{FF2B5EF4-FFF2-40B4-BE49-F238E27FC236}">
              <a16:creationId xmlns:a16="http://schemas.microsoft.com/office/drawing/2014/main" id="{28D80C01-A560-439A-99FA-E7E549ED1E06}"/>
            </a:ext>
          </a:extLst>
        </xdr:cNvPr>
        <xdr:cNvSpPr/>
      </xdr:nvSpPr>
      <xdr:spPr>
        <a:xfrm>
          <a:off x="5457825" y="47625"/>
          <a:ext cx="1260000" cy="504000"/>
        </a:xfrm>
        <a:prstGeom prst="roundRect">
          <a:avLst/>
        </a:prstGeom>
        <a:solidFill>
          <a:schemeClr val="accent5">
            <a:lumMod val="20000"/>
            <a:lumOff val="80000"/>
          </a:schemeClr>
        </a:solidFill>
        <a:ln w="28575"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0" lang="it-IT" sz="1600" b="1" i="0" u="none" strike="noStrike" kern="0" cap="none" spc="0" normalizeH="0" baseline="0" noProof="0">
              <a:ln>
                <a:noFill/>
              </a:ln>
              <a:solidFill>
                <a:srgbClr val="243063"/>
              </a:solidFill>
              <a:effectLst/>
              <a:uLnTx/>
              <a:uFillTx/>
              <a:latin typeface="Franklin Gothic Book" panose="020B0503020102020204" pitchFamily="34" charset="0"/>
              <a:ea typeface="+mn-ea"/>
              <a:cs typeface="+mn-cs"/>
            </a:rPr>
            <a:t>&lt;- Indietro</a:t>
          </a:r>
          <a:endParaRPr lang="it-IT" sz="1100" b="1"/>
        </a:p>
      </xdr:txBody>
    </xdr:sp>
    <xdr:clientData fPrintsWithSheet="0"/>
  </xdr:twoCellAnchor>
  <xdr:twoCellAnchor editAs="absolute">
    <xdr:from>
      <xdr:col>6</xdr:col>
      <xdr:colOff>1276350</xdr:colOff>
      <xdr:row>0</xdr:row>
      <xdr:rowOff>47625</xdr:rowOff>
    </xdr:from>
    <xdr:to>
      <xdr:col>6</xdr:col>
      <xdr:colOff>2536350</xdr:colOff>
      <xdr:row>1</xdr:row>
      <xdr:rowOff>46800</xdr:rowOff>
    </xdr:to>
    <xdr:sp macro="" textlink="">
      <xdr:nvSpPr>
        <xdr:cNvPr id="3" name="Rettangolo con angoli arrotondati 2">
          <a:hlinkClick xmlns:r="http://schemas.openxmlformats.org/officeDocument/2006/relationships" r:id="rId2" tooltip="Avanti"/>
          <a:extLst>
            <a:ext uri="{FF2B5EF4-FFF2-40B4-BE49-F238E27FC236}">
              <a16:creationId xmlns:a16="http://schemas.microsoft.com/office/drawing/2014/main" id="{1F44DAE4-CE3F-4E8C-9560-047C408940E6}"/>
            </a:ext>
          </a:extLst>
        </xdr:cNvPr>
        <xdr:cNvSpPr/>
      </xdr:nvSpPr>
      <xdr:spPr>
        <a:xfrm>
          <a:off x="6734175" y="47625"/>
          <a:ext cx="1260000" cy="504000"/>
        </a:xfrm>
        <a:prstGeom prst="roundRect">
          <a:avLst/>
        </a:prstGeom>
        <a:solidFill>
          <a:schemeClr val="accent5">
            <a:lumMod val="20000"/>
            <a:lumOff val="80000"/>
          </a:schemeClr>
        </a:solidFill>
        <a:ln w="28575"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0" lang="it-IT" sz="1600" b="1" i="0" u="none" strike="noStrike" kern="0" cap="none" spc="0" normalizeH="0" baseline="0" noProof="0">
              <a:ln>
                <a:noFill/>
              </a:ln>
              <a:solidFill>
                <a:srgbClr val="243063"/>
              </a:solidFill>
              <a:effectLst/>
              <a:uLnTx/>
              <a:uFillTx/>
              <a:latin typeface="Franklin Gothic Book" panose="020B0503020102020204" pitchFamily="34" charset="0"/>
              <a:ea typeface="+mn-ea"/>
              <a:cs typeface="+mn-cs"/>
            </a:rPr>
            <a:t>Avanti -&gt;</a:t>
          </a:r>
          <a:endParaRPr lang="it-IT" sz="1100" b="1"/>
        </a:p>
      </xdr:txBody>
    </xdr:sp>
    <xdr:clientData fPrintsWithSheet="0"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6</xdr:col>
      <xdr:colOff>0</xdr:colOff>
      <xdr:row>0</xdr:row>
      <xdr:rowOff>47625</xdr:rowOff>
    </xdr:from>
    <xdr:to>
      <xdr:col>6</xdr:col>
      <xdr:colOff>1260000</xdr:colOff>
      <xdr:row>1</xdr:row>
      <xdr:rowOff>46800</xdr:rowOff>
    </xdr:to>
    <xdr:sp macro="" textlink="">
      <xdr:nvSpPr>
        <xdr:cNvPr id="2" name="Rettangolo con angoli arrotondati 1">
          <a:hlinkClick xmlns:r="http://schemas.openxmlformats.org/officeDocument/2006/relationships" r:id="rId1" tooltip="Indietro"/>
          <a:extLst>
            <a:ext uri="{FF2B5EF4-FFF2-40B4-BE49-F238E27FC236}">
              <a16:creationId xmlns:a16="http://schemas.microsoft.com/office/drawing/2014/main" id="{02C77A77-C3B9-410C-99A9-8AC709F6BCB1}"/>
            </a:ext>
          </a:extLst>
        </xdr:cNvPr>
        <xdr:cNvSpPr/>
      </xdr:nvSpPr>
      <xdr:spPr>
        <a:xfrm>
          <a:off x="5457825" y="47625"/>
          <a:ext cx="1260000" cy="504000"/>
        </a:xfrm>
        <a:prstGeom prst="roundRect">
          <a:avLst/>
        </a:prstGeom>
        <a:solidFill>
          <a:schemeClr val="accent5">
            <a:lumMod val="20000"/>
            <a:lumOff val="80000"/>
          </a:schemeClr>
        </a:solidFill>
        <a:ln w="28575"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0" lang="it-IT" sz="1600" b="1" i="0" u="none" strike="noStrike" kern="0" cap="none" spc="0" normalizeH="0" baseline="0" noProof="0">
              <a:ln>
                <a:noFill/>
              </a:ln>
              <a:solidFill>
                <a:srgbClr val="243063"/>
              </a:solidFill>
              <a:effectLst/>
              <a:uLnTx/>
              <a:uFillTx/>
              <a:latin typeface="Franklin Gothic Book" panose="020B0503020102020204" pitchFamily="34" charset="0"/>
              <a:ea typeface="+mn-ea"/>
              <a:cs typeface="+mn-cs"/>
            </a:rPr>
            <a:t>&lt;- Indietro</a:t>
          </a:r>
          <a:endParaRPr lang="it-IT" sz="1100" b="1"/>
        </a:p>
      </xdr:txBody>
    </xdr:sp>
    <xdr:clientData fPrintsWithSheet="0"/>
  </xdr:twoCellAnchor>
  <xdr:twoCellAnchor editAs="absolute">
    <xdr:from>
      <xdr:col>6</xdr:col>
      <xdr:colOff>1276350</xdr:colOff>
      <xdr:row>0</xdr:row>
      <xdr:rowOff>47625</xdr:rowOff>
    </xdr:from>
    <xdr:to>
      <xdr:col>6</xdr:col>
      <xdr:colOff>2536350</xdr:colOff>
      <xdr:row>1</xdr:row>
      <xdr:rowOff>46800</xdr:rowOff>
    </xdr:to>
    <xdr:sp macro="" textlink="">
      <xdr:nvSpPr>
        <xdr:cNvPr id="3" name="Rettangolo con angoli arrotondati 2">
          <a:hlinkClick xmlns:r="http://schemas.openxmlformats.org/officeDocument/2006/relationships" r:id="rId2" tooltip="Avanti"/>
          <a:extLst>
            <a:ext uri="{FF2B5EF4-FFF2-40B4-BE49-F238E27FC236}">
              <a16:creationId xmlns:a16="http://schemas.microsoft.com/office/drawing/2014/main" id="{0BA7B390-D1E9-446D-8746-F8E82FBEAB70}"/>
            </a:ext>
          </a:extLst>
        </xdr:cNvPr>
        <xdr:cNvSpPr/>
      </xdr:nvSpPr>
      <xdr:spPr>
        <a:xfrm>
          <a:off x="6734175" y="47625"/>
          <a:ext cx="1260000" cy="504000"/>
        </a:xfrm>
        <a:prstGeom prst="roundRect">
          <a:avLst/>
        </a:prstGeom>
        <a:solidFill>
          <a:schemeClr val="accent5">
            <a:lumMod val="20000"/>
            <a:lumOff val="80000"/>
          </a:schemeClr>
        </a:solidFill>
        <a:ln w="28575"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0" lang="it-IT" sz="1600" b="1" i="0" u="none" strike="noStrike" kern="0" cap="none" spc="0" normalizeH="0" baseline="0" noProof="0">
              <a:ln>
                <a:noFill/>
              </a:ln>
              <a:solidFill>
                <a:srgbClr val="243063"/>
              </a:solidFill>
              <a:effectLst/>
              <a:uLnTx/>
              <a:uFillTx/>
              <a:latin typeface="Franklin Gothic Book" panose="020B0503020102020204" pitchFamily="34" charset="0"/>
              <a:ea typeface="+mn-ea"/>
              <a:cs typeface="+mn-cs"/>
            </a:rPr>
            <a:t>Avanti -&gt;</a:t>
          </a:r>
          <a:endParaRPr lang="it-IT" sz="1100" b="1"/>
        </a:p>
      </xdr:txBody>
    </xdr:sp>
    <xdr:clientData fPrintsWithSheet="0"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3</xdr:col>
      <xdr:colOff>238125</xdr:colOff>
      <xdr:row>0</xdr:row>
      <xdr:rowOff>47625</xdr:rowOff>
    </xdr:from>
    <xdr:to>
      <xdr:col>3</xdr:col>
      <xdr:colOff>1498125</xdr:colOff>
      <xdr:row>1</xdr:row>
      <xdr:rowOff>46800</xdr:rowOff>
    </xdr:to>
    <xdr:sp macro="" textlink="">
      <xdr:nvSpPr>
        <xdr:cNvPr id="2" name="Rettangolo con angoli arrotondati 1">
          <a:hlinkClick xmlns:r="http://schemas.openxmlformats.org/officeDocument/2006/relationships" r:id="rId1" tooltip="Indietro"/>
          <a:extLst>
            <a:ext uri="{FF2B5EF4-FFF2-40B4-BE49-F238E27FC236}">
              <a16:creationId xmlns:a16="http://schemas.microsoft.com/office/drawing/2014/main" id="{8C4EAC7D-28AC-47FD-9899-0206D34EC2A4}"/>
            </a:ext>
          </a:extLst>
        </xdr:cNvPr>
        <xdr:cNvSpPr/>
      </xdr:nvSpPr>
      <xdr:spPr>
        <a:xfrm>
          <a:off x="5438775" y="47625"/>
          <a:ext cx="1260000" cy="504000"/>
        </a:xfrm>
        <a:prstGeom prst="roundRect">
          <a:avLst/>
        </a:prstGeom>
        <a:solidFill>
          <a:schemeClr val="accent5">
            <a:lumMod val="20000"/>
            <a:lumOff val="80000"/>
          </a:schemeClr>
        </a:solidFill>
        <a:ln w="28575"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0" lang="it-IT" sz="1600" b="1" i="0" u="none" strike="noStrike" kern="0" cap="none" spc="0" normalizeH="0" baseline="0" noProof="0">
              <a:ln>
                <a:noFill/>
              </a:ln>
              <a:solidFill>
                <a:srgbClr val="243063"/>
              </a:solidFill>
              <a:effectLst/>
              <a:uLnTx/>
              <a:uFillTx/>
              <a:latin typeface="Franklin Gothic Book" panose="020B0503020102020204" pitchFamily="34" charset="0"/>
              <a:ea typeface="+mn-ea"/>
              <a:cs typeface="+mn-cs"/>
            </a:rPr>
            <a:t>&lt;- Indietro</a:t>
          </a:r>
          <a:endParaRPr lang="it-IT" sz="1100" b="1"/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38C1B2-FE9D-4756-B1E1-755EB4976E76}">
  <sheetPr codeName="Foglio4"/>
  <dimension ref="A1:G6"/>
  <sheetViews>
    <sheetView workbookViewId="0">
      <selection activeCell="G1" sqref="G1"/>
    </sheetView>
  </sheetViews>
  <sheetFormatPr defaultRowHeight="15" x14ac:dyDescent="0.25"/>
  <cols>
    <col min="1" max="1" width="11.140625" bestFit="1" customWidth="1"/>
    <col min="3" max="3" width="9.7109375" bestFit="1" customWidth="1"/>
    <col min="5" max="5" width="19.42578125" bestFit="1" customWidth="1"/>
    <col min="7" max="7" width="13.28515625" bestFit="1" customWidth="1"/>
  </cols>
  <sheetData>
    <row r="1" spans="1:7" x14ac:dyDescent="0.25">
      <c r="A1" t="s">
        <v>4</v>
      </c>
      <c r="C1" t="s">
        <v>87</v>
      </c>
      <c r="E1" t="s">
        <v>107</v>
      </c>
      <c r="G1" t="s">
        <v>107</v>
      </c>
    </row>
    <row r="2" spans="1:7" x14ac:dyDescent="0.25">
      <c r="A2" t="s">
        <v>6</v>
      </c>
      <c r="C2" t="s">
        <v>88</v>
      </c>
      <c r="E2" t="s">
        <v>108</v>
      </c>
      <c r="G2" t="s">
        <v>130</v>
      </c>
    </row>
    <row r="3" spans="1:7" x14ac:dyDescent="0.25">
      <c r="A3" t="s">
        <v>7</v>
      </c>
      <c r="C3" t="s">
        <v>89</v>
      </c>
      <c r="E3" s="10" t="s">
        <v>111</v>
      </c>
      <c r="G3" t="s">
        <v>88</v>
      </c>
    </row>
    <row r="4" spans="1:7" x14ac:dyDescent="0.25">
      <c r="A4" t="s">
        <v>8</v>
      </c>
      <c r="C4" t="s">
        <v>90</v>
      </c>
      <c r="E4" t="s">
        <v>109</v>
      </c>
      <c r="G4" t="s">
        <v>129</v>
      </c>
    </row>
    <row r="5" spans="1:7" x14ac:dyDescent="0.25">
      <c r="A5" t="s">
        <v>5</v>
      </c>
      <c r="E5" t="s">
        <v>112</v>
      </c>
      <c r="G5" t="s">
        <v>128</v>
      </c>
    </row>
    <row r="6" spans="1:7" x14ac:dyDescent="0.25">
      <c r="A6" t="s">
        <v>9</v>
      </c>
      <c r="E6" t="s">
        <v>110</v>
      </c>
      <c r="G6" t="s">
        <v>127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F61CEA-37FB-4228-8F39-32A260FFAAC1}">
  <sheetPr codeName="Foglio1">
    <pageSetUpPr fitToPage="1"/>
  </sheetPr>
  <dimension ref="A8:I15"/>
  <sheetViews>
    <sheetView showGridLines="0" showRowColHeaders="0" tabSelected="1" zoomScaleNormal="100" workbookViewId="0"/>
  </sheetViews>
  <sheetFormatPr defaultRowHeight="15" x14ac:dyDescent="0.25"/>
  <sheetData>
    <row r="8" spans="1:9" ht="60" customHeight="1" x14ac:dyDescent="0.8">
      <c r="A8" s="42" t="s">
        <v>0</v>
      </c>
      <c r="B8" s="42"/>
      <c r="C8" s="42"/>
      <c r="D8" s="42"/>
      <c r="E8" s="42"/>
      <c r="F8" s="42"/>
      <c r="G8" s="42"/>
      <c r="H8" s="42"/>
      <c r="I8" s="42"/>
    </row>
    <row r="10" spans="1:9" ht="78" customHeight="1" x14ac:dyDescent="0.25">
      <c r="A10" s="43" t="s">
        <v>139</v>
      </c>
      <c r="B10" s="43"/>
      <c r="C10" s="43"/>
      <c r="D10" s="43"/>
      <c r="E10" s="43"/>
      <c r="F10" s="43"/>
      <c r="G10" s="43"/>
      <c r="H10" s="43"/>
      <c r="I10" s="43"/>
    </row>
    <row r="11" spans="1:9" ht="58.5" customHeight="1" x14ac:dyDescent="0.25">
      <c r="A11" s="43"/>
      <c r="B11" s="43"/>
      <c r="C11" s="43"/>
      <c r="D11" s="43"/>
      <c r="E11" s="43"/>
      <c r="F11" s="43"/>
      <c r="G11" s="43"/>
      <c r="H11" s="43"/>
      <c r="I11" s="43"/>
    </row>
    <row r="12" spans="1:9" ht="78.75" customHeight="1" x14ac:dyDescent="0.25">
      <c r="A12" s="44" t="s">
        <v>163</v>
      </c>
      <c r="B12" s="44"/>
      <c r="C12" s="44"/>
      <c r="D12" s="44"/>
      <c r="E12" s="44"/>
      <c r="F12" s="44"/>
      <c r="G12" s="44"/>
      <c r="H12" s="44"/>
      <c r="I12" s="44"/>
    </row>
    <row r="13" spans="1:9" ht="72" customHeight="1" x14ac:dyDescent="0.25">
      <c r="A13" s="44"/>
      <c r="B13" s="44"/>
      <c r="C13" s="44"/>
      <c r="D13" s="44"/>
      <c r="E13" s="44"/>
      <c r="F13" s="44"/>
      <c r="G13" s="44"/>
      <c r="H13" s="44"/>
      <c r="I13" s="44"/>
    </row>
    <row r="15" spans="1:9" x14ac:dyDescent="0.25">
      <c r="A15" s="6"/>
    </row>
  </sheetData>
  <sheetProtection algorithmName="SHA-512" hashValue="pUnqj0IN02Wq5P9IKPtF1hU7zCWdyqOw2zXqhX395UGMlDp5X3Qu+eb60EmHGsUtwkY2njNrlULIKB17yyAwvw==" saltValue="WTLsBaxRNYXvverpAWOgkA==" spinCount="100000" sheet="1" objects="1" scenarios="1" selectLockedCells="1" selectUnlockedCells="1"/>
  <mergeCells count="3">
    <mergeCell ref="A8:I8"/>
    <mergeCell ref="A10:I11"/>
    <mergeCell ref="A12:I13"/>
  </mergeCells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F6F5A8-8326-4BB2-9CD5-1ECC6F39B94E}">
  <sheetPr codeName="Foglio2">
    <pageSetUpPr autoPageBreaks="0" fitToPage="1"/>
  </sheetPr>
  <dimension ref="A1:G25"/>
  <sheetViews>
    <sheetView showGridLines="0" showRowColHeaders="0" zoomScaleNormal="100" workbookViewId="0">
      <selection activeCell="C13" sqref="C13"/>
    </sheetView>
  </sheetViews>
  <sheetFormatPr defaultRowHeight="15" x14ac:dyDescent="0.25"/>
  <cols>
    <col min="1" max="1" width="5.7109375" customWidth="1"/>
    <col min="2" max="2" width="47.7109375" customWidth="1"/>
    <col min="3" max="3" width="18.7109375" customWidth="1"/>
    <col min="4" max="4" width="4.7109375" customWidth="1"/>
    <col min="5" max="5" width="9.140625" hidden="1" customWidth="1"/>
    <col min="6" max="6" width="4.7109375" customWidth="1"/>
    <col min="7" max="7" width="38.7109375" customWidth="1"/>
  </cols>
  <sheetData>
    <row r="1" spans="1:7" ht="39.950000000000003" customHeight="1" x14ac:dyDescent="0.5">
      <c r="A1" s="36" t="s">
        <v>140</v>
      </c>
      <c r="B1" s="26" t="s">
        <v>1</v>
      </c>
    </row>
    <row r="3" spans="1:7" s="19" customFormat="1" ht="54" customHeight="1" x14ac:dyDescent="0.25">
      <c r="B3" s="48" t="s">
        <v>141</v>
      </c>
      <c r="C3" s="48"/>
      <c r="D3" s="48"/>
      <c r="E3" s="48"/>
      <c r="F3" s="48"/>
      <c r="G3" s="48"/>
    </row>
    <row r="4" spans="1:7" ht="15.75" x14ac:dyDescent="0.3">
      <c r="B4" s="13" t="s">
        <v>2</v>
      </c>
    </row>
    <row r="5" spans="1:7" ht="9.9499999999999993" customHeight="1" x14ac:dyDescent="0.3">
      <c r="B5" s="13"/>
    </row>
    <row r="6" spans="1:7" ht="9.9499999999999993" customHeight="1" x14ac:dyDescent="0.25"/>
    <row r="7" spans="1:7" ht="45" customHeight="1" x14ac:dyDescent="0.25">
      <c r="B7" s="77" t="s">
        <v>3</v>
      </c>
      <c r="C7" s="77"/>
      <c r="D7" s="77"/>
      <c r="E7" s="77"/>
      <c r="F7" s="77"/>
      <c r="G7" s="77"/>
    </row>
    <row r="8" spans="1:7" ht="15.75" thickBot="1" x14ac:dyDescent="0.3"/>
    <row r="9" spans="1:7" ht="20.100000000000001" customHeight="1" thickTop="1" x14ac:dyDescent="0.25">
      <c r="B9" s="50" t="s">
        <v>94</v>
      </c>
      <c r="C9" s="51"/>
      <c r="G9" s="54" t="s">
        <v>68</v>
      </c>
    </row>
    <row r="10" spans="1:7" ht="20.100000000000001" customHeight="1" thickBot="1" x14ac:dyDescent="0.3">
      <c r="A10" s="7"/>
      <c r="B10" s="52"/>
      <c r="C10" s="53"/>
      <c r="G10" s="55"/>
    </row>
    <row r="11" spans="1:7" ht="15.75" thickTop="1" x14ac:dyDescent="0.25">
      <c r="G11" s="46" t="str">
        <f>IF(COUNTA($C$13:$C$25)=13,5,"")</f>
        <v/>
      </c>
    </row>
    <row r="12" spans="1:7" ht="24" customHeight="1" x14ac:dyDescent="0.25">
      <c r="C12" s="8" t="s">
        <v>20</v>
      </c>
      <c r="G12" s="47"/>
    </row>
    <row r="13" spans="1:7" s="1" customFormat="1" ht="33" customHeight="1" x14ac:dyDescent="0.25">
      <c r="A13" s="4">
        <v>1</v>
      </c>
      <c r="B13" s="21" t="s">
        <v>159</v>
      </c>
      <c r="C13" s="17"/>
      <c r="D13" s="3" t="str">
        <f t="shared" ref="D13:D25" si="0">IF(E13=5,5,IF(AND(E13=4,COUNTIF($E$13:$E$25,5)&lt;3),5,IF(E13=1,1,IF(AND(E13=2,COUNTIF($E$13:$E$25,1)&lt;3),1,""))))</f>
        <v/>
      </c>
      <c r="E13" s="2" t="str">
        <f t="shared" ref="E13:E25" si="1">IF(COUNTA($C$13:$C$25)=13,IF(C13="Moltissimo",5,IF(C13="Molto",4,IF(C13="Abbastanza",3,IF(C13="Poco",2,1)))),"")</f>
        <v/>
      </c>
      <c r="G13" s="56" t="str">
        <f>IF(COUNTA($C$13:$C$25)=13,"Ecco i valori a cui hai attribuito più importanza e che rappresentano ciò che ti aspetti dalla tua futura esperienza lavorativa","")</f>
        <v/>
      </c>
    </row>
    <row r="14" spans="1:7" s="1" customFormat="1" ht="33" customHeight="1" x14ac:dyDescent="0.25">
      <c r="A14" s="4">
        <v>2</v>
      </c>
      <c r="B14" s="21" t="s">
        <v>160</v>
      </c>
      <c r="C14" s="17"/>
      <c r="D14" s="3" t="str">
        <f t="shared" si="0"/>
        <v/>
      </c>
      <c r="E14" s="2" t="str">
        <f t="shared" si="1"/>
        <v/>
      </c>
      <c r="G14" s="56"/>
    </row>
    <row r="15" spans="1:7" s="1" customFormat="1" ht="33" customHeight="1" x14ac:dyDescent="0.25">
      <c r="A15" s="4">
        <v>3</v>
      </c>
      <c r="B15" s="21" t="s">
        <v>10</v>
      </c>
      <c r="C15" s="17"/>
      <c r="D15" s="3" t="str">
        <f t="shared" si="0"/>
        <v/>
      </c>
      <c r="E15" s="2" t="str">
        <f t="shared" si="1"/>
        <v/>
      </c>
      <c r="G15" s="56"/>
    </row>
    <row r="16" spans="1:7" s="1" customFormat="1" ht="33" customHeight="1" x14ac:dyDescent="0.25">
      <c r="A16" s="4">
        <v>4</v>
      </c>
      <c r="B16" s="21" t="s">
        <v>11</v>
      </c>
      <c r="C16" s="17"/>
      <c r="D16" s="3" t="str">
        <f t="shared" si="0"/>
        <v/>
      </c>
      <c r="E16" s="2" t="str">
        <f t="shared" si="1"/>
        <v/>
      </c>
      <c r="G16" s="56"/>
    </row>
    <row r="17" spans="1:7" s="1" customFormat="1" ht="33" customHeight="1" x14ac:dyDescent="0.25">
      <c r="A17" s="4">
        <v>5</v>
      </c>
      <c r="B17" s="21" t="s">
        <v>12</v>
      </c>
      <c r="C17" s="17"/>
      <c r="D17" s="3" t="str">
        <f t="shared" si="0"/>
        <v/>
      </c>
      <c r="E17" s="2" t="str">
        <f t="shared" si="1"/>
        <v/>
      </c>
      <c r="G17" s="56"/>
    </row>
    <row r="18" spans="1:7" s="1" customFormat="1" ht="33" customHeight="1" x14ac:dyDescent="0.25">
      <c r="A18" s="4">
        <v>6</v>
      </c>
      <c r="B18" s="21" t="s">
        <v>161</v>
      </c>
      <c r="C18" s="17"/>
      <c r="D18" s="3" t="str">
        <f t="shared" si="0"/>
        <v/>
      </c>
      <c r="E18" s="2" t="str">
        <f t="shared" si="1"/>
        <v/>
      </c>
      <c r="G18" s="56"/>
    </row>
    <row r="19" spans="1:7" s="1" customFormat="1" ht="33" customHeight="1" x14ac:dyDescent="0.25">
      <c r="A19" s="4">
        <v>7</v>
      </c>
      <c r="B19" s="21" t="s">
        <v>13</v>
      </c>
      <c r="C19" s="17"/>
      <c r="D19" s="3" t="str">
        <f t="shared" si="0"/>
        <v/>
      </c>
      <c r="E19" s="2" t="str">
        <f t="shared" si="1"/>
        <v/>
      </c>
      <c r="G19" s="5"/>
    </row>
    <row r="20" spans="1:7" s="1" customFormat="1" ht="33" customHeight="1" x14ac:dyDescent="0.25">
      <c r="A20" s="4">
        <v>8</v>
      </c>
      <c r="B20" s="21" t="s">
        <v>14</v>
      </c>
      <c r="C20" s="17"/>
      <c r="D20" s="3" t="str">
        <f t="shared" si="0"/>
        <v/>
      </c>
      <c r="E20" s="2" t="str">
        <f t="shared" si="1"/>
        <v/>
      </c>
      <c r="G20" s="28" t="str">
        <f>IF(COUNTA($C$13:$C$25)=13,1,"")</f>
        <v/>
      </c>
    </row>
    <row r="21" spans="1:7" s="1" customFormat="1" ht="33" customHeight="1" x14ac:dyDescent="0.25">
      <c r="A21" s="4">
        <v>9</v>
      </c>
      <c r="B21" s="21" t="s">
        <v>15</v>
      </c>
      <c r="C21" s="17"/>
      <c r="D21" s="3" t="str">
        <f t="shared" si="0"/>
        <v/>
      </c>
      <c r="E21" s="2" t="str">
        <f t="shared" si="1"/>
        <v/>
      </c>
      <c r="G21" s="45" t="str">
        <f>IF(COUNTA($C$13:$C$25)=13,"Questi sono invece gli aspetti che ti intessano meno","")</f>
        <v/>
      </c>
    </row>
    <row r="22" spans="1:7" s="1" customFormat="1" ht="31.5" x14ac:dyDescent="0.25">
      <c r="A22" s="4">
        <v>10</v>
      </c>
      <c r="B22" s="21" t="s">
        <v>16</v>
      </c>
      <c r="C22" s="17"/>
      <c r="D22" s="3" t="str">
        <f t="shared" si="0"/>
        <v/>
      </c>
      <c r="E22" s="2" t="str">
        <f t="shared" si="1"/>
        <v/>
      </c>
      <c r="G22" s="45"/>
    </row>
    <row r="23" spans="1:7" s="1" customFormat="1" ht="33" customHeight="1" x14ac:dyDescent="0.25">
      <c r="A23" s="4">
        <v>11</v>
      </c>
      <c r="B23" s="21" t="s">
        <v>17</v>
      </c>
      <c r="C23" s="17"/>
      <c r="D23" s="3" t="str">
        <f t="shared" si="0"/>
        <v/>
      </c>
      <c r="E23" s="2" t="str">
        <f t="shared" si="1"/>
        <v/>
      </c>
      <c r="G23" s="45"/>
    </row>
    <row r="24" spans="1:7" s="1" customFormat="1" ht="33" customHeight="1" x14ac:dyDescent="0.25">
      <c r="A24" s="4">
        <v>12</v>
      </c>
      <c r="B24" s="21" t="s">
        <v>18</v>
      </c>
      <c r="C24" s="17"/>
      <c r="D24" s="3" t="str">
        <f t="shared" si="0"/>
        <v/>
      </c>
      <c r="E24" s="2" t="str">
        <f t="shared" si="1"/>
        <v/>
      </c>
      <c r="G24" s="45"/>
    </row>
    <row r="25" spans="1:7" s="1" customFormat="1" ht="33" customHeight="1" x14ac:dyDescent="0.25">
      <c r="A25" s="4">
        <v>13</v>
      </c>
      <c r="B25" s="21" t="s">
        <v>19</v>
      </c>
      <c r="C25" s="17"/>
      <c r="D25" s="3" t="str">
        <f t="shared" si="0"/>
        <v/>
      </c>
      <c r="E25" s="2" t="str">
        <f t="shared" si="1"/>
        <v/>
      </c>
      <c r="G25" s="45"/>
    </row>
  </sheetData>
  <sheetProtection algorithmName="SHA-512" hashValue="nCS2Z5wQhIQ8VbNxmmGVGy0g0vvYcJOGjb8Cxfwe2697JoDSj+MUFLxgCE9ECKQmbkIJ0Yz0CsJuyMsr2iOE+A==" saltValue="bTWVaOU/xF1gTLtqtk3n5g==" spinCount="100000" sheet="1" objects="1" scenarios="1" selectLockedCells="1"/>
  <mergeCells count="7">
    <mergeCell ref="G21:G25"/>
    <mergeCell ref="G11:G12"/>
    <mergeCell ref="B3:G3"/>
    <mergeCell ref="B7:G7"/>
    <mergeCell ref="B9:C10"/>
    <mergeCell ref="G9:G10"/>
    <mergeCell ref="G13:G18"/>
  </mergeCells>
  <conditionalFormatting sqref="B13:B25">
    <cfRule type="expression" dxfId="23" priority="3">
      <formula>D13=1</formula>
    </cfRule>
    <cfRule type="expression" dxfId="22" priority="5">
      <formula>D13=5</formula>
    </cfRule>
  </conditionalFormatting>
  <conditionalFormatting sqref="G13:G18">
    <cfRule type="expression" dxfId="21" priority="2">
      <formula>COUNTA($C$13:$C$25)=13</formula>
    </cfRule>
  </conditionalFormatting>
  <conditionalFormatting sqref="G21:G25">
    <cfRule type="expression" dxfId="20" priority="1">
      <formula>COUNTA($C$13:$C$25)=13</formula>
    </cfRule>
  </conditionalFormatting>
  <pageMargins left="0.19685039370078741" right="0.19685039370078741" top="0.78740157480314965" bottom="0.39370078740157483" header="0.19685039370078741" footer="0.31496062992125984"/>
  <pageSetup paperSize="9" scale="83" orientation="portrait" r:id="rId1"/>
  <headerFooter scaleWithDoc="0" alignWithMargins="0">
    <oddHeader>&amp;R&amp;G</oddHeader>
  </headerFooter>
  <drawing r:id="rId2"/>
  <legacyDrawingHF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" id="{C540462C-FA3D-4B05-A751-7E3A5EEC0778}">
            <x14:iconSet iconSet="3Symbols" showValue="0" custom="1">
              <x14:cfvo type="percent">
                <xm:f>0</xm:f>
              </x14:cfvo>
              <x14:cfvo type="num">
                <xm:f>2</xm:f>
              </x14:cfvo>
              <x14:cfvo type="num">
                <xm:f>5</xm:f>
              </x14:cfvo>
              <x14:cfIcon iconSet="3Symbols" iconId="1"/>
              <x14:cfIcon iconSet="NoIcons" iconId="0"/>
              <x14:cfIcon iconSet="3Symbols" iconId="2"/>
            </x14:iconSet>
          </x14:cfRule>
          <xm:sqref>G11 D13:D25 G20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ATTENZIONE!!!" error="Scegli l'importanza usando la tendina" xr:uid="{54324760-0A12-4630-BCB9-F94BCC6BADB4}">
          <x14:formula1>
            <xm:f>ELENCHI!$A$2:$A$6</xm:f>
          </x14:formula1>
          <xm:sqref>C16:C25</xm:sqref>
        </x14:dataValidation>
        <x14:dataValidation type="list" allowBlank="1" showInputMessage="1" showErrorMessage="1" errorTitle="ATTENZIONE!!!" error="Scegli l'importanza usando il menù a tendina" xr:uid="{D55B7410-0B29-4F19-81D1-5BC6DEE4B48A}">
          <x14:formula1>
            <xm:f>ELENCHI!$A$2:$A$6</xm:f>
          </x14:formula1>
          <xm:sqref>C13:C15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7D7808-84D9-4391-9A7F-0A26251B32F1}">
  <sheetPr codeName="Foglio3">
    <pageSetUpPr fitToPage="1"/>
  </sheetPr>
  <dimension ref="A1:G59"/>
  <sheetViews>
    <sheetView showGridLines="0" showRowColHeaders="0" zoomScaleNormal="100" workbookViewId="0">
      <selection activeCell="C13" sqref="C13"/>
    </sheetView>
  </sheetViews>
  <sheetFormatPr defaultRowHeight="15" x14ac:dyDescent="0.25"/>
  <cols>
    <col min="1" max="1" width="5.7109375" customWidth="1"/>
    <col min="2" max="2" width="28.7109375" customWidth="1"/>
    <col min="3" max="3" width="12.7109375" bestFit="1" customWidth="1"/>
    <col min="4" max="4" width="3.7109375" customWidth="1"/>
    <col min="5" max="5" width="38.7109375" customWidth="1"/>
    <col min="6" max="6" width="3.7109375" customWidth="1"/>
    <col min="7" max="7" width="38.7109375" customWidth="1"/>
  </cols>
  <sheetData>
    <row r="1" spans="1:7" ht="39.950000000000003" customHeight="1" x14ac:dyDescent="0.5">
      <c r="A1" s="36" t="s">
        <v>144</v>
      </c>
      <c r="B1" s="26" t="s">
        <v>21</v>
      </c>
    </row>
    <row r="3" spans="1:7" s="20" customFormat="1" ht="54" customHeight="1" x14ac:dyDescent="0.25">
      <c r="B3" s="48" t="s">
        <v>142</v>
      </c>
      <c r="C3" s="48"/>
      <c r="D3" s="48"/>
      <c r="E3" s="48"/>
      <c r="F3" s="48"/>
      <c r="G3" s="48"/>
    </row>
    <row r="4" spans="1:7" ht="15.75" x14ac:dyDescent="0.3">
      <c r="B4" s="15" t="s">
        <v>22</v>
      </c>
    </row>
    <row r="5" spans="1:7" ht="9.9499999999999993" customHeight="1" x14ac:dyDescent="0.3">
      <c r="B5" s="13"/>
    </row>
    <row r="6" spans="1:7" ht="9.9499999999999993" customHeight="1" x14ac:dyDescent="0.25"/>
    <row r="7" spans="1:7" ht="45" customHeight="1" x14ac:dyDescent="0.25">
      <c r="B7" s="49" t="s">
        <v>143</v>
      </c>
      <c r="C7" s="49"/>
      <c r="D7" s="49"/>
      <c r="E7" s="49"/>
      <c r="F7" s="49"/>
      <c r="G7" s="49"/>
    </row>
    <row r="8" spans="1:7" ht="15.75" thickBot="1" x14ac:dyDescent="0.3"/>
    <row r="9" spans="1:7" ht="20.100000000000001" customHeight="1" thickTop="1" x14ac:dyDescent="0.25">
      <c r="B9" s="50" t="s">
        <v>166</v>
      </c>
      <c r="C9" s="58"/>
      <c r="D9" s="58"/>
      <c r="E9" s="51"/>
      <c r="G9" s="54" t="s">
        <v>167</v>
      </c>
    </row>
    <row r="10" spans="1:7" ht="20.100000000000001" customHeight="1" thickBot="1" x14ac:dyDescent="0.3">
      <c r="B10" s="52"/>
      <c r="C10" s="59"/>
      <c r="D10" s="59"/>
      <c r="E10" s="53"/>
      <c r="G10" s="55"/>
    </row>
    <row r="11" spans="1:7" ht="15.75" thickTop="1" x14ac:dyDescent="0.25"/>
    <row r="12" spans="1:7" ht="24" customHeight="1" x14ac:dyDescent="0.25">
      <c r="C12" s="8" t="s">
        <v>97</v>
      </c>
    </row>
    <row r="13" spans="1:7" ht="18" customHeight="1" x14ac:dyDescent="0.25">
      <c r="A13" s="4">
        <v>1</v>
      </c>
      <c r="B13" s="12" t="s">
        <v>23</v>
      </c>
      <c r="C13" s="17"/>
      <c r="D13" s="40" t="str">
        <f>IF(OR(C13=8,C13=9,C13=10),10,IF(OR(C13=1,C13=2,C13=3,C13=4),1,""))</f>
        <v/>
      </c>
      <c r="E13" s="60" t="str">
        <f>IF(COUNT($C$13:$C$58)=46,"Questi sono i tuoi punti di forza","")</f>
        <v/>
      </c>
      <c r="F13" s="27"/>
      <c r="G13" s="60" t="str">
        <f>IF(COUNT($C$13:$C$58)=46,"Attenzione: questi sono gli aspetti in cui ti senti più debole","")</f>
        <v/>
      </c>
    </row>
    <row r="14" spans="1:7" ht="18" customHeight="1" x14ac:dyDescent="0.25">
      <c r="A14" s="4">
        <v>2</v>
      </c>
      <c r="B14" s="12" t="s">
        <v>24</v>
      </c>
      <c r="C14" s="17"/>
      <c r="D14" s="40" t="str">
        <f t="shared" ref="D14:D58" si="0">IF(OR(C14=8,C14=9,C14=10),10,IF(OR(C14=1,C14=2,C14=3,C14=4),1,""))</f>
        <v/>
      </c>
      <c r="E14" s="60"/>
      <c r="F14" s="27"/>
      <c r="G14" s="60"/>
    </row>
    <row r="15" spans="1:7" ht="18" customHeight="1" x14ac:dyDescent="0.25">
      <c r="A15" s="4">
        <v>3</v>
      </c>
      <c r="B15" s="12" t="s">
        <v>25</v>
      </c>
      <c r="C15" s="17"/>
      <c r="D15" s="40" t="str">
        <f t="shared" si="0"/>
        <v/>
      </c>
      <c r="E15" s="60"/>
      <c r="F15" s="27"/>
      <c r="G15" s="60"/>
    </row>
    <row r="16" spans="1:7" ht="18" customHeight="1" x14ac:dyDescent="0.25">
      <c r="A16" s="4">
        <v>4</v>
      </c>
      <c r="B16" s="12" t="s">
        <v>26</v>
      </c>
      <c r="C16" s="17"/>
      <c r="D16" s="40" t="str">
        <f t="shared" si="0"/>
        <v/>
      </c>
      <c r="E16" s="60"/>
      <c r="G16" s="60"/>
    </row>
    <row r="17" spans="1:7" ht="18" customHeight="1" x14ac:dyDescent="0.25">
      <c r="A17" s="4">
        <v>5</v>
      </c>
      <c r="B17" s="12" t="s">
        <v>27</v>
      </c>
      <c r="C17" s="17"/>
      <c r="D17" s="40" t="str">
        <f t="shared" si="0"/>
        <v/>
      </c>
      <c r="E17" s="57" t="str">
        <f>IF(COUNT($C$13:$C$58)=46,IF(D13=10,B13&amp;" - ","")&amp;IF(D14=10,B14&amp;" - ","")&amp;IF(D15=10,B15&amp;" - ","")&amp;IF(D16=10,B16&amp;" - ","")&amp;IF(D17=10,B17&amp;" - ","")&amp;IF(D18=10,B18&amp;" - ","")&amp;IF(D19=10,B19&amp;" - ","")&amp;IF(D20=10,B20&amp;" - ","")&amp;IF(D21=10,B21&amp;" - ","")&amp;IF(D22=10,B22&amp;" - ","")&amp;IF(D23=10,B23&amp;" - ","")&amp;IF(D24=10,B24&amp;" - ","")&amp;IF(D25=10,B25&amp;" - ","")&amp;IF(D26=10,B26&amp;" - ","")&amp;IF(D27=10,B27&amp;" - ","")&amp;IF(D28=10,B28&amp;" - ","")&amp;IF(D29=10,B29&amp;" - ","")&amp;IF(D30=10,B30&amp;" - ","")&amp;IF(D31=10,B31&amp;" - ","")&amp;IF(D32=10,B32&amp;" - ","")&amp;IF(D33=10,B33&amp;" - ","")&amp;IF(D34=10,B34&amp;" - ","")&amp;IF(D35=10,B35&amp;" - ","")&amp;IF(D36=10,B36&amp;" - ","")&amp;IF(D37=10,B37&amp;" - ","")&amp;IF(D38=10,B38&amp;" - ","")&amp;IF(D39=10,B39&amp;" - ","")&amp;IF(D40=10,B40&amp;" - ","")&amp;IF(D41=10,B41&amp;" - ","")&amp;IF(D42=10,B42&amp;" - ","")&amp;IF(D43=10,B43&amp;" - ","")&amp;IF(D44=10,B44&amp;" - ","")&amp;IF(D45=10,B45&amp;" - ","")&amp;IF(D46=10,B46&amp;" - ","")&amp;IF(D47=10,B47&amp;" - ","")&amp;IF(D48=10,B48&amp;" - ","")&amp;IF(D49=10,B49&amp;" - ","")&amp;IF(D50=10,B50&amp;" - ","")&amp;IF(D51=10,B51&amp;" - ","")&amp;IF(D52=10,B52&amp;" - ","")&amp;IF(D53=10,B53&amp;" - ","")&amp;IF(D54=10,B54&amp;" - ","")&amp;IF(D55=10,B55&amp;" - ","")&amp;IF(D56=10,B56&amp;" - ","")&amp;IF(D57=10,B57&amp;" - ","")&amp;IF(D58=10,B58&amp;" - ",""),"")</f>
        <v/>
      </c>
      <c r="G17" s="57" t="str">
        <f>IF(COUNT($C$13:$C$58)=46,IF(D13=1,B13&amp;" - ","")&amp;IF(D14=1,B14&amp;" - ","")&amp;IF(D15=1,B15&amp;" - ","")&amp;IF(D16=1,B16&amp;" - ","")&amp;IF(D17=1,B17&amp;" - ","")&amp;IF(D18=1,B18&amp;" - ","")&amp;IF(D19=1,B19&amp;" - ","")&amp;IF(D20=1,B20&amp;" - ","")&amp;IF(D21=1,B21&amp;" - ","")&amp;IF(D22=1,B22&amp;" - ","")&amp;IF(D23=1,B23&amp;" - ","")&amp;IF(D24=1,B24&amp;" - ","")&amp;IF(D25=1,B25&amp;" - ","")&amp;IF(D26=1,B26&amp;" - ","")&amp;IF(D27=1,B27&amp;" - ","")&amp;IF(D28=1,B28&amp;" - ","")&amp;IF(D29=1,B29&amp;" - ","")&amp;IF(D30=1,B30&amp;" - ","")&amp;IF(D31=1,B31&amp;" - ","")&amp;IF(D32=1,B32&amp;" - ","")&amp;IF(D33=1,B33&amp;" - ","")&amp;IF(D34=1,B34&amp;" - ","")&amp;IF(D35=1,B35&amp;" - ","")&amp;IF(D36=1,B36&amp;" - ","")&amp;IF(D37=1,B37&amp;" - ","")&amp;IF(D38=1,B38&amp;" - ","")&amp;IF(D39=1,B39&amp;" - ","")&amp;IF(D40=1,B40&amp;" - ","")&amp;IF(D41=1,B41&amp;" - ","")&amp;IF(D42=1,B42&amp;" - ","")&amp;IF(D43=1,B43&amp;" - ","")&amp;IF(D44=1,B44&amp;" - ","")&amp;IF(D45=1,B45&amp;" - ","")&amp;IF(D46=1,B46&amp;" - ","")&amp;IF(D47=1,B47&amp;" - ","")&amp;IF(D48=1,B48&amp;" - ","")&amp;IF(D49=1,B49&amp;" - ","")&amp;IF(D50=1,B50&amp;" - ","")&amp;IF(D51=1,B51&amp;" - ","")&amp;IF(D52=1,B52&amp;" - ","")&amp;IF(D53=1,B53&amp;" - ","")&amp;IF(D54=1,B54&amp;" - ","")&amp;IF(D55=1,B55&amp;" - ","")&amp;IF(D56=1,B56&amp;" - ","")&amp;IF(D57=1,B57&amp;" - ","")&amp;IF(D58=1,B58&amp;" - ",""),"")</f>
        <v/>
      </c>
    </row>
    <row r="18" spans="1:7" ht="18" customHeight="1" x14ac:dyDescent="0.25">
      <c r="A18" s="4">
        <v>6</v>
      </c>
      <c r="B18" s="12" t="s">
        <v>28</v>
      </c>
      <c r="C18" s="17"/>
      <c r="D18" s="40" t="str">
        <f t="shared" si="0"/>
        <v/>
      </c>
      <c r="E18" s="57"/>
      <c r="G18" s="57"/>
    </row>
    <row r="19" spans="1:7" ht="18" customHeight="1" x14ac:dyDescent="0.25">
      <c r="A19" s="4">
        <v>7</v>
      </c>
      <c r="B19" s="12" t="s">
        <v>29</v>
      </c>
      <c r="C19" s="17"/>
      <c r="D19" s="40" t="str">
        <f t="shared" si="0"/>
        <v/>
      </c>
      <c r="E19" s="57"/>
      <c r="G19" s="57"/>
    </row>
    <row r="20" spans="1:7" ht="18" customHeight="1" x14ac:dyDescent="0.25">
      <c r="A20" s="4">
        <v>8</v>
      </c>
      <c r="B20" s="12" t="s">
        <v>30</v>
      </c>
      <c r="C20" s="17"/>
      <c r="D20" s="40" t="str">
        <f t="shared" si="0"/>
        <v/>
      </c>
      <c r="E20" s="57"/>
      <c r="G20" s="57"/>
    </row>
    <row r="21" spans="1:7" ht="18" customHeight="1" x14ac:dyDescent="0.25">
      <c r="A21" s="4">
        <v>9</v>
      </c>
      <c r="B21" s="12" t="s">
        <v>31</v>
      </c>
      <c r="C21" s="17"/>
      <c r="D21" s="40" t="str">
        <f t="shared" si="0"/>
        <v/>
      </c>
      <c r="E21" s="57"/>
      <c r="G21" s="57"/>
    </row>
    <row r="22" spans="1:7" ht="18" customHeight="1" x14ac:dyDescent="0.25">
      <c r="A22" s="4">
        <v>10</v>
      </c>
      <c r="B22" s="12" t="s">
        <v>162</v>
      </c>
      <c r="C22" s="17"/>
      <c r="D22" s="40" t="str">
        <f t="shared" si="0"/>
        <v/>
      </c>
      <c r="E22" s="57"/>
      <c r="G22" s="57"/>
    </row>
    <row r="23" spans="1:7" ht="18" customHeight="1" x14ac:dyDescent="0.25">
      <c r="A23" s="4">
        <v>11</v>
      </c>
      <c r="B23" s="12" t="s">
        <v>32</v>
      </c>
      <c r="C23" s="17"/>
      <c r="D23" s="40" t="str">
        <f t="shared" si="0"/>
        <v/>
      </c>
      <c r="E23" s="57"/>
      <c r="G23" s="57"/>
    </row>
    <row r="24" spans="1:7" ht="18" customHeight="1" x14ac:dyDescent="0.25">
      <c r="A24" s="4">
        <v>12</v>
      </c>
      <c r="B24" s="12" t="s">
        <v>33</v>
      </c>
      <c r="C24" s="17"/>
      <c r="D24" s="40" t="str">
        <f t="shared" si="0"/>
        <v/>
      </c>
      <c r="E24" s="57"/>
      <c r="G24" s="57"/>
    </row>
    <row r="25" spans="1:7" ht="18" customHeight="1" x14ac:dyDescent="0.25">
      <c r="A25" s="4">
        <v>13</v>
      </c>
      <c r="B25" s="12" t="s">
        <v>34</v>
      </c>
      <c r="C25" s="17"/>
      <c r="D25" s="40" t="str">
        <f t="shared" si="0"/>
        <v/>
      </c>
      <c r="E25" s="57"/>
      <c r="G25" s="57"/>
    </row>
    <row r="26" spans="1:7" ht="18" customHeight="1" x14ac:dyDescent="0.25">
      <c r="A26" s="4">
        <v>14</v>
      </c>
      <c r="B26" s="12" t="s">
        <v>35</v>
      </c>
      <c r="C26" s="17"/>
      <c r="D26" s="40" t="str">
        <f t="shared" si="0"/>
        <v/>
      </c>
      <c r="E26" s="57"/>
      <c r="G26" s="57"/>
    </row>
    <row r="27" spans="1:7" ht="18" customHeight="1" x14ac:dyDescent="0.25">
      <c r="A27" s="4">
        <v>15</v>
      </c>
      <c r="B27" s="12" t="s">
        <v>36</v>
      </c>
      <c r="C27" s="17"/>
      <c r="D27" s="40" t="str">
        <f t="shared" si="0"/>
        <v/>
      </c>
      <c r="E27" s="57"/>
      <c r="G27" s="57"/>
    </row>
    <row r="28" spans="1:7" ht="18" customHeight="1" x14ac:dyDescent="0.25">
      <c r="A28" s="4">
        <v>16</v>
      </c>
      <c r="B28" s="12" t="s">
        <v>37</v>
      </c>
      <c r="C28" s="17"/>
      <c r="D28" s="40" t="str">
        <f t="shared" si="0"/>
        <v/>
      </c>
      <c r="E28" s="57"/>
      <c r="G28" s="57"/>
    </row>
    <row r="29" spans="1:7" ht="18" customHeight="1" x14ac:dyDescent="0.25">
      <c r="A29" s="4">
        <v>17</v>
      </c>
      <c r="B29" s="12" t="s">
        <v>38</v>
      </c>
      <c r="C29" s="17"/>
      <c r="D29" s="40" t="str">
        <f t="shared" si="0"/>
        <v/>
      </c>
      <c r="E29" s="57"/>
      <c r="G29" s="57"/>
    </row>
    <row r="30" spans="1:7" ht="18" customHeight="1" x14ac:dyDescent="0.25">
      <c r="A30" s="4">
        <v>18</v>
      </c>
      <c r="B30" s="12" t="s">
        <v>39</v>
      </c>
      <c r="C30" s="17"/>
      <c r="D30" s="40" t="str">
        <f t="shared" si="0"/>
        <v/>
      </c>
      <c r="E30" s="57"/>
      <c r="G30" s="57"/>
    </row>
    <row r="31" spans="1:7" ht="18" customHeight="1" x14ac:dyDescent="0.25">
      <c r="A31" s="4">
        <v>19</v>
      </c>
      <c r="B31" s="12" t="s">
        <v>40</v>
      </c>
      <c r="C31" s="17"/>
      <c r="D31" s="40" t="str">
        <f t="shared" si="0"/>
        <v/>
      </c>
      <c r="E31" s="57"/>
      <c r="G31" s="57"/>
    </row>
    <row r="32" spans="1:7" ht="18" customHeight="1" x14ac:dyDescent="0.25">
      <c r="A32" s="4">
        <v>20</v>
      </c>
      <c r="B32" s="12" t="s">
        <v>41</v>
      </c>
      <c r="C32" s="17"/>
      <c r="D32" s="40" t="str">
        <f t="shared" si="0"/>
        <v/>
      </c>
      <c r="E32" s="57"/>
      <c r="G32" s="57"/>
    </row>
    <row r="33" spans="1:7" ht="18" customHeight="1" x14ac:dyDescent="0.25">
      <c r="A33" s="4">
        <v>21</v>
      </c>
      <c r="B33" s="12" t="s">
        <v>42</v>
      </c>
      <c r="C33" s="17"/>
      <c r="D33" s="40" t="str">
        <f t="shared" si="0"/>
        <v/>
      </c>
      <c r="E33" s="57"/>
      <c r="G33" s="57"/>
    </row>
    <row r="34" spans="1:7" ht="18" customHeight="1" x14ac:dyDescent="0.25">
      <c r="A34" s="4">
        <v>22</v>
      </c>
      <c r="B34" s="12" t="s">
        <v>43</v>
      </c>
      <c r="C34" s="17"/>
      <c r="D34" s="40" t="str">
        <f t="shared" si="0"/>
        <v/>
      </c>
    </row>
    <row r="35" spans="1:7" ht="18" customHeight="1" x14ac:dyDescent="0.25">
      <c r="A35" s="4">
        <v>23</v>
      </c>
      <c r="B35" s="12" t="s">
        <v>44</v>
      </c>
      <c r="C35" s="17"/>
      <c r="D35" s="40" t="str">
        <f t="shared" si="0"/>
        <v/>
      </c>
    </row>
    <row r="36" spans="1:7" ht="18" customHeight="1" x14ac:dyDescent="0.25">
      <c r="A36" s="4">
        <v>24</v>
      </c>
      <c r="B36" s="12" t="s">
        <v>45</v>
      </c>
      <c r="C36" s="17"/>
      <c r="D36" s="40" t="str">
        <f t="shared" si="0"/>
        <v/>
      </c>
    </row>
    <row r="37" spans="1:7" ht="18" customHeight="1" x14ac:dyDescent="0.25">
      <c r="A37" s="4">
        <v>25</v>
      </c>
      <c r="B37" s="12" t="s">
        <v>46</v>
      </c>
      <c r="C37" s="17"/>
      <c r="D37" s="40" t="str">
        <f t="shared" si="0"/>
        <v/>
      </c>
    </row>
    <row r="38" spans="1:7" ht="18" customHeight="1" x14ac:dyDescent="0.25">
      <c r="A38" s="4">
        <v>26</v>
      </c>
      <c r="B38" s="12" t="s">
        <v>47</v>
      </c>
      <c r="C38" s="17"/>
      <c r="D38" s="40" t="str">
        <f t="shared" si="0"/>
        <v/>
      </c>
    </row>
    <row r="39" spans="1:7" ht="18" customHeight="1" x14ac:dyDescent="0.25">
      <c r="A39" s="4">
        <v>27</v>
      </c>
      <c r="B39" s="12" t="s">
        <v>48</v>
      </c>
      <c r="C39" s="17"/>
      <c r="D39" s="40" t="str">
        <f t="shared" si="0"/>
        <v/>
      </c>
    </row>
    <row r="40" spans="1:7" ht="18" customHeight="1" x14ac:dyDescent="0.25">
      <c r="A40" s="4">
        <v>28</v>
      </c>
      <c r="B40" s="12" t="s">
        <v>49</v>
      </c>
      <c r="C40" s="17"/>
      <c r="D40" s="40" t="str">
        <f t="shared" si="0"/>
        <v/>
      </c>
    </row>
    <row r="41" spans="1:7" ht="18" customHeight="1" x14ac:dyDescent="0.25">
      <c r="A41" s="4">
        <v>29</v>
      </c>
      <c r="B41" s="12" t="s">
        <v>50</v>
      </c>
      <c r="C41" s="17"/>
      <c r="D41" s="40" t="str">
        <f t="shared" si="0"/>
        <v/>
      </c>
    </row>
    <row r="42" spans="1:7" ht="18" customHeight="1" x14ac:dyDescent="0.25">
      <c r="A42" s="4">
        <v>30</v>
      </c>
      <c r="B42" s="12" t="s">
        <v>51</v>
      </c>
      <c r="C42" s="17"/>
      <c r="D42" s="40" t="str">
        <f t="shared" si="0"/>
        <v/>
      </c>
    </row>
    <row r="43" spans="1:7" ht="18" customHeight="1" x14ac:dyDescent="0.25">
      <c r="A43" s="4">
        <v>31</v>
      </c>
      <c r="B43" s="12" t="s">
        <v>52</v>
      </c>
      <c r="C43" s="17"/>
      <c r="D43" s="40" t="str">
        <f t="shared" si="0"/>
        <v/>
      </c>
    </row>
    <row r="44" spans="1:7" ht="18" customHeight="1" x14ac:dyDescent="0.25">
      <c r="A44" s="4">
        <v>32</v>
      </c>
      <c r="B44" s="12" t="s">
        <v>53</v>
      </c>
      <c r="C44" s="17"/>
      <c r="D44" s="40" t="str">
        <f t="shared" si="0"/>
        <v/>
      </c>
    </row>
    <row r="45" spans="1:7" ht="18" customHeight="1" x14ac:dyDescent="0.25">
      <c r="A45" s="4">
        <v>33</v>
      </c>
      <c r="B45" s="12" t="s">
        <v>54</v>
      </c>
      <c r="C45" s="17"/>
      <c r="D45" s="40" t="str">
        <f t="shared" si="0"/>
        <v/>
      </c>
    </row>
    <row r="46" spans="1:7" ht="18" customHeight="1" x14ac:dyDescent="0.25">
      <c r="A46" s="4">
        <v>34</v>
      </c>
      <c r="B46" s="12" t="s">
        <v>55</v>
      </c>
      <c r="C46" s="17"/>
      <c r="D46" s="40" t="str">
        <f t="shared" si="0"/>
        <v/>
      </c>
    </row>
    <row r="47" spans="1:7" ht="18" customHeight="1" x14ac:dyDescent="0.25">
      <c r="A47" s="4">
        <v>35</v>
      </c>
      <c r="B47" s="12" t="s">
        <v>56</v>
      </c>
      <c r="C47" s="17"/>
      <c r="D47" s="40" t="str">
        <f t="shared" si="0"/>
        <v/>
      </c>
    </row>
    <row r="48" spans="1:7" ht="18" customHeight="1" x14ac:dyDescent="0.25">
      <c r="A48" s="4">
        <v>36</v>
      </c>
      <c r="B48" s="12" t="s">
        <v>57</v>
      </c>
      <c r="C48" s="17"/>
      <c r="D48" s="40" t="str">
        <f t="shared" si="0"/>
        <v/>
      </c>
    </row>
    <row r="49" spans="1:4" ht="18" customHeight="1" x14ac:dyDescent="0.25">
      <c r="A49" s="4">
        <v>37</v>
      </c>
      <c r="B49" s="12" t="s">
        <v>58</v>
      </c>
      <c r="C49" s="17"/>
      <c r="D49" s="40" t="str">
        <f t="shared" si="0"/>
        <v/>
      </c>
    </row>
    <row r="50" spans="1:4" ht="18" customHeight="1" x14ac:dyDescent="0.25">
      <c r="A50" s="4">
        <v>38</v>
      </c>
      <c r="B50" s="12" t="s">
        <v>59</v>
      </c>
      <c r="C50" s="17"/>
      <c r="D50" s="40" t="str">
        <f t="shared" si="0"/>
        <v/>
      </c>
    </row>
    <row r="51" spans="1:4" ht="18" customHeight="1" x14ac:dyDescent="0.25">
      <c r="A51" s="4">
        <v>39</v>
      </c>
      <c r="B51" s="12" t="s">
        <v>60</v>
      </c>
      <c r="C51" s="17"/>
      <c r="D51" s="40" t="str">
        <f t="shared" si="0"/>
        <v/>
      </c>
    </row>
    <row r="52" spans="1:4" ht="18" customHeight="1" x14ac:dyDescent="0.25">
      <c r="A52" s="4">
        <v>40</v>
      </c>
      <c r="B52" s="12" t="s">
        <v>61</v>
      </c>
      <c r="C52" s="17"/>
      <c r="D52" s="40" t="str">
        <f t="shared" si="0"/>
        <v/>
      </c>
    </row>
    <row r="53" spans="1:4" ht="18" customHeight="1" x14ac:dyDescent="0.25">
      <c r="A53" s="4">
        <v>41</v>
      </c>
      <c r="B53" s="12" t="s">
        <v>62</v>
      </c>
      <c r="C53" s="17"/>
      <c r="D53" s="40" t="str">
        <f t="shared" si="0"/>
        <v/>
      </c>
    </row>
    <row r="54" spans="1:4" ht="18" customHeight="1" x14ac:dyDescent="0.25">
      <c r="A54" s="4">
        <v>42</v>
      </c>
      <c r="B54" s="12" t="s">
        <v>63</v>
      </c>
      <c r="C54" s="17"/>
      <c r="D54" s="40" t="str">
        <f t="shared" si="0"/>
        <v/>
      </c>
    </row>
    <row r="55" spans="1:4" ht="18" customHeight="1" x14ac:dyDescent="0.25">
      <c r="A55" s="4">
        <v>43</v>
      </c>
      <c r="B55" s="12" t="s">
        <v>64</v>
      </c>
      <c r="C55" s="17"/>
      <c r="D55" s="40" t="str">
        <f t="shared" si="0"/>
        <v/>
      </c>
    </row>
    <row r="56" spans="1:4" ht="18" customHeight="1" x14ac:dyDescent="0.25">
      <c r="A56" s="4">
        <v>44</v>
      </c>
      <c r="B56" s="12" t="s">
        <v>65</v>
      </c>
      <c r="C56" s="17"/>
      <c r="D56" s="40" t="str">
        <f t="shared" si="0"/>
        <v/>
      </c>
    </row>
    <row r="57" spans="1:4" ht="18" customHeight="1" x14ac:dyDescent="0.25">
      <c r="A57" s="4">
        <v>45</v>
      </c>
      <c r="B57" s="12" t="s">
        <v>66</v>
      </c>
      <c r="C57" s="17"/>
      <c r="D57" s="40" t="str">
        <f t="shared" si="0"/>
        <v/>
      </c>
    </row>
    <row r="58" spans="1:4" ht="18" customHeight="1" x14ac:dyDescent="0.25">
      <c r="A58" s="4">
        <v>46</v>
      </c>
      <c r="B58" s="12" t="s">
        <v>67</v>
      </c>
      <c r="C58" s="17"/>
      <c r="D58" s="40" t="str">
        <f t="shared" si="0"/>
        <v/>
      </c>
    </row>
    <row r="59" spans="1:4" ht="18" customHeight="1" x14ac:dyDescent="0.25">
      <c r="A59" s="4"/>
      <c r="D59" s="34"/>
    </row>
  </sheetData>
  <sheetProtection algorithmName="SHA-512" hashValue="ZsPeeMI99U1IJvpfGAA/4Xuo830X5yqkw/ZdBJUYP4iQ77Er3V31S+vs2VbuS4+FJE36Qpl1/6K7pXysDmRp7g==" saltValue="dWTVatodBgsXuK0ZtGHamQ==" spinCount="100000" sheet="1" objects="1" scenarios="1" selectLockedCells="1"/>
  <mergeCells count="8">
    <mergeCell ref="E17:E33"/>
    <mergeCell ref="G17:G33"/>
    <mergeCell ref="B9:E10"/>
    <mergeCell ref="G9:G10"/>
    <mergeCell ref="B3:G3"/>
    <mergeCell ref="B7:G7"/>
    <mergeCell ref="E13:E16"/>
    <mergeCell ref="G13:G16"/>
  </mergeCells>
  <conditionalFormatting sqref="B13:B58">
    <cfRule type="expression" dxfId="19" priority="7">
      <formula>AND(COUNT($C$13:$C$58)=46,C13&lt;=4)</formula>
    </cfRule>
    <cfRule type="expression" dxfId="18" priority="8">
      <formula>AND(COUNT($C$13:$C$58)=46,C13&gt;=8)</formula>
    </cfRule>
  </conditionalFormatting>
  <conditionalFormatting sqref="G13:G16">
    <cfRule type="expression" dxfId="17" priority="4">
      <formula>COUNT($C$13:$C$58)=46</formula>
    </cfRule>
  </conditionalFormatting>
  <conditionalFormatting sqref="E13:E16">
    <cfRule type="expression" dxfId="16" priority="3">
      <formula>COUNT($C$13:$C$58)=46</formula>
    </cfRule>
  </conditionalFormatting>
  <conditionalFormatting sqref="E17:E33">
    <cfRule type="expression" dxfId="15" priority="2">
      <formula>COUNT($C$13:$C$58)=46</formula>
    </cfRule>
  </conditionalFormatting>
  <conditionalFormatting sqref="G17:G33">
    <cfRule type="expression" dxfId="14" priority="1">
      <formula>COUNT($C$13:$C$58)=46</formula>
    </cfRule>
  </conditionalFormatting>
  <dataValidations count="1">
    <dataValidation type="whole" allowBlank="1" showInputMessage="1" showErrorMessage="1" errorTitle="ATTENZIONE!!!" error="Inserire un numero compreso tra 1 e 10" sqref="D59 C13:C58" xr:uid="{D75360B9-C897-4ED0-9E05-65DF93E8CD0B}">
      <formula1>1</formula1>
      <formula2>10</formula2>
    </dataValidation>
  </dataValidations>
  <printOptions horizontalCentered="1"/>
  <pageMargins left="0.19685039370078741" right="0.19685039370078741" top="0.59055118110236227" bottom="0.19685039370078741" header="0.19685039370078741" footer="0.31496062992125984"/>
  <pageSetup paperSize="9" scale="73" orientation="portrait" r:id="rId1"/>
  <headerFooter scaleWithDoc="0" alignWithMargins="0">
    <oddHeader>&amp;R&amp;G</oddHeader>
  </headerFooter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CA414E-0B0A-4D93-A68F-5FEA323D6C26}">
  <sheetPr>
    <pageSetUpPr fitToPage="1"/>
  </sheetPr>
  <dimension ref="A1:G30"/>
  <sheetViews>
    <sheetView showGridLines="0" showRowColHeaders="0" zoomScaleNormal="100" workbookViewId="0">
      <selection activeCell="C13" sqref="C13"/>
    </sheetView>
  </sheetViews>
  <sheetFormatPr defaultRowHeight="15" x14ac:dyDescent="0.25"/>
  <cols>
    <col min="1" max="1" width="5.7109375" customWidth="1"/>
    <col min="2" max="2" width="47.7109375" customWidth="1"/>
    <col min="3" max="3" width="18.7109375" customWidth="1"/>
    <col min="4" max="4" width="0" hidden="1" customWidth="1"/>
    <col min="5" max="6" width="4.7109375" customWidth="1"/>
    <col min="7" max="7" width="38.7109375" customWidth="1"/>
  </cols>
  <sheetData>
    <row r="1" spans="1:7" ht="60" customHeight="1" x14ac:dyDescent="0.5">
      <c r="A1" s="36" t="s">
        <v>145</v>
      </c>
      <c r="B1" s="61" t="s">
        <v>69</v>
      </c>
      <c r="C1" s="61"/>
    </row>
    <row r="3" spans="1:7" ht="54" customHeight="1" x14ac:dyDescent="0.25">
      <c r="B3" s="48" t="s">
        <v>70</v>
      </c>
      <c r="C3" s="48"/>
      <c r="D3" s="48"/>
      <c r="E3" s="48"/>
      <c r="F3" s="48"/>
      <c r="G3" s="48"/>
    </row>
    <row r="4" spans="1:7" ht="15.75" x14ac:dyDescent="0.3">
      <c r="B4" s="15" t="s">
        <v>71</v>
      </c>
    </row>
    <row r="5" spans="1:7" ht="15.75" x14ac:dyDescent="0.3">
      <c r="B5" s="13"/>
    </row>
    <row r="6" spans="1:7" ht="15" customHeight="1" x14ac:dyDescent="0.25">
      <c r="B6" s="49" t="s">
        <v>149</v>
      </c>
      <c r="C6" s="49"/>
      <c r="D6" s="49"/>
      <c r="E6" s="49"/>
      <c r="F6" s="49"/>
      <c r="G6" s="49"/>
    </row>
    <row r="7" spans="1:7" ht="14.1" customHeight="1" x14ac:dyDescent="0.3">
      <c r="A7" s="14"/>
      <c r="B7" s="49"/>
      <c r="C7" s="49"/>
      <c r="D7" s="49"/>
      <c r="E7" s="49"/>
      <c r="F7" s="49"/>
      <c r="G7" s="49"/>
    </row>
    <row r="8" spans="1:7" ht="15.75" thickBot="1" x14ac:dyDescent="0.3"/>
    <row r="9" spans="1:7" ht="20.100000000000001" customHeight="1" thickTop="1" x14ac:dyDescent="0.25">
      <c r="B9" s="62" t="s">
        <v>95</v>
      </c>
      <c r="C9" s="63"/>
      <c r="G9" s="54" t="s">
        <v>134</v>
      </c>
    </row>
    <row r="10" spans="1:7" ht="20.100000000000001" customHeight="1" thickBot="1" x14ac:dyDescent="0.3">
      <c r="B10" s="64"/>
      <c r="C10" s="65"/>
      <c r="G10" s="55"/>
    </row>
    <row r="11" spans="1:7" ht="8.1" customHeight="1" thickTop="1" x14ac:dyDescent="0.25"/>
    <row r="12" spans="1:7" ht="8.1" customHeight="1" x14ac:dyDescent="0.25"/>
    <row r="13" spans="1:7" ht="30" customHeight="1" x14ac:dyDescent="0.25">
      <c r="A13" s="4">
        <v>1</v>
      </c>
      <c r="B13" s="21" t="s">
        <v>72</v>
      </c>
      <c r="C13" s="17"/>
      <c r="D13" s="2">
        <f>IF(C13="spesso",1,IF(C13="di solito",2,3))</f>
        <v>3</v>
      </c>
      <c r="G13" s="16" t="str">
        <f>IF(COUNTA($C$13:$C$29)=17,"Atteggiamento","")</f>
        <v/>
      </c>
    </row>
    <row r="14" spans="1:7" ht="30" customHeight="1" x14ac:dyDescent="0.25">
      <c r="A14" s="4">
        <v>2</v>
      </c>
      <c r="B14" s="21" t="s">
        <v>73</v>
      </c>
      <c r="C14" s="17"/>
      <c r="D14" s="2">
        <f t="shared" ref="D14:D29" si="0">IF(C14="spesso",1,IF(C14="di solito",2,3))</f>
        <v>3</v>
      </c>
      <c r="G14" s="66" t="str">
        <f>IF(COUNTA($C$13:$C$29)=17,IF(SUM($D$13:$D$29)&lt;=24,"POSITIVO",IF(SUM($D$13:$D$29)&lt;=43,"BUONO","NEGATIVO")),"")</f>
        <v/>
      </c>
    </row>
    <row r="15" spans="1:7" ht="30" customHeight="1" x14ac:dyDescent="0.25">
      <c r="A15" s="4">
        <v>3</v>
      </c>
      <c r="B15" s="21" t="s">
        <v>74</v>
      </c>
      <c r="C15" s="17"/>
      <c r="D15" s="2">
        <f t="shared" si="0"/>
        <v>3</v>
      </c>
      <c r="G15" s="66"/>
    </row>
    <row r="16" spans="1:7" ht="31.5" x14ac:dyDescent="0.25">
      <c r="A16" s="4">
        <v>4</v>
      </c>
      <c r="B16" s="21" t="s">
        <v>75</v>
      </c>
      <c r="C16" s="17"/>
      <c r="D16" s="2">
        <f t="shared" si="0"/>
        <v>3</v>
      </c>
      <c r="G16" s="66"/>
    </row>
    <row r="17" spans="1:7" ht="30" customHeight="1" x14ac:dyDescent="0.25">
      <c r="A17" s="4">
        <v>5</v>
      </c>
      <c r="B17" s="21" t="s">
        <v>76</v>
      </c>
      <c r="C17" s="17"/>
      <c r="D17" s="2">
        <f t="shared" si="0"/>
        <v>3</v>
      </c>
    </row>
    <row r="18" spans="1:7" ht="30" customHeight="1" x14ac:dyDescent="0.25">
      <c r="A18" s="4">
        <v>6</v>
      </c>
      <c r="B18" s="21" t="s">
        <v>77</v>
      </c>
      <c r="C18" s="17"/>
      <c r="D18" s="2">
        <f t="shared" si="0"/>
        <v>3</v>
      </c>
      <c r="G18" s="16" t="str">
        <f>IF(COUNTA($C$13:$C$29)=17,"Azioni da intraprendere","")</f>
        <v/>
      </c>
    </row>
    <row r="19" spans="1:7" ht="30" customHeight="1" x14ac:dyDescent="0.25">
      <c r="A19" s="4">
        <v>7</v>
      </c>
      <c r="B19" s="21" t="s">
        <v>78</v>
      </c>
      <c r="C19" s="17"/>
      <c r="D19" s="2">
        <f t="shared" si="0"/>
        <v>3</v>
      </c>
      <c r="G19" s="57" t="str">
        <f>IF(COUNTA($C$13:$C$29)=17,IF(SUM($D$13:$D$29)&lt;=24,"Hai un atteggiamento positivo, continua così!",IF(SUM($D$13:$D$29)&lt;=43,"Hai un buon atteggiamento ma è necessario che ti concentri sugli aspetti positivi","È necessario che presti maggiore attenzione al tuo atteggiamento in modo da concentrarti sugli aspetti positivi e negativi")),"")</f>
        <v/>
      </c>
    </row>
    <row r="20" spans="1:7" ht="30" customHeight="1" x14ac:dyDescent="0.25">
      <c r="A20" s="4">
        <v>8</v>
      </c>
      <c r="B20" s="21" t="s">
        <v>79</v>
      </c>
      <c r="C20" s="17"/>
      <c r="D20" s="2">
        <f t="shared" si="0"/>
        <v>3</v>
      </c>
      <c r="G20" s="57"/>
    </row>
    <row r="21" spans="1:7" ht="31.5" x14ac:dyDescent="0.25">
      <c r="A21" s="4">
        <v>9</v>
      </c>
      <c r="B21" s="21" t="s">
        <v>80</v>
      </c>
      <c r="C21" s="17"/>
      <c r="D21" s="2">
        <f t="shared" si="0"/>
        <v>3</v>
      </c>
      <c r="G21" s="57"/>
    </row>
    <row r="22" spans="1:7" ht="47.25" x14ac:dyDescent="0.25">
      <c r="A22" s="4">
        <v>10</v>
      </c>
      <c r="B22" s="21" t="s">
        <v>81</v>
      </c>
      <c r="C22" s="17"/>
      <c r="D22" s="2">
        <f t="shared" si="0"/>
        <v>3</v>
      </c>
      <c r="G22" s="57"/>
    </row>
    <row r="23" spans="1:7" ht="31.5" x14ac:dyDescent="0.25">
      <c r="A23" s="4">
        <v>11</v>
      </c>
      <c r="B23" s="21" t="s">
        <v>82</v>
      </c>
      <c r="C23" s="17"/>
      <c r="D23" s="2">
        <f t="shared" si="0"/>
        <v>3</v>
      </c>
    </row>
    <row r="24" spans="1:7" ht="30" customHeight="1" x14ac:dyDescent="0.25">
      <c r="A24" s="4">
        <v>12</v>
      </c>
      <c r="B24" s="21" t="s">
        <v>83</v>
      </c>
      <c r="C24" s="17"/>
      <c r="D24" s="2">
        <f t="shared" si="0"/>
        <v>3</v>
      </c>
    </row>
    <row r="25" spans="1:7" ht="30" customHeight="1" x14ac:dyDescent="0.25">
      <c r="A25" s="4">
        <v>13</v>
      </c>
      <c r="B25" s="21" t="s">
        <v>84</v>
      </c>
      <c r="C25" s="17"/>
      <c r="D25" s="2">
        <f t="shared" si="0"/>
        <v>3</v>
      </c>
    </row>
    <row r="26" spans="1:7" ht="30" customHeight="1" x14ac:dyDescent="0.25">
      <c r="A26" s="4">
        <v>14</v>
      </c>
      <c r="B26" s="21" t="s">
        <v>85</v>
      </c>
      <c r="C26" s="17"/>
      <c r="D26" s="2">
        <f t="shared" si="0"/>
        <v>3</v>
      </c>
    </row>
    <row r="27" spans="1:7" ht="31.5" x14ac:dyDescent="0.25">
      <c r="A27" s="4">
        <v>15</v>
      </c>
      <c r="B27" s="21" t="s">
        <v>135</v>
      </c>
      <c r="C27" s="17"/>
      <c r="D27" s="2">
        <f t="shared" si="0"/>
        <v>3</v>
      </c>
    </row>
    <row r="28" spans="1:7" ht="31.5" x14ac:dyDescent="0.25">
      <c r="A28" s="4">
        <v>16</v>
      </c>
      <c r="B28" s="21" t="s">
        <v>86</v>
      </c>
      <c r="C28" s="17"/>
      <c r="D28" s="2">
        <f t="shared" si="0"/>
        <v>3</v>
      </c>
    </row>
    <row r="29" spans="1:7" ht="47.25" x14ac:dyDescent="0.25">
      <c r="A29" s="4">
        <v>17</v>
      </c>
      <c r="B29" s="21" t="s">
        <v>136</v>
      </c>
      <c r="C29" s="17"/>
      <c r="D29" s="2">
        <f t="shared" si="0"/>
        <v>3</v>
      </c>
    </row>
    <row r="30" spans="1:7" x14ac:dyDescent="0.25">
      <c r="D30" s="2"/>
    </row>
  </sheetData>
  <sheetProtection algorithmName="SHA-512" hashValue="K/zlXITN6H6XEzHZi77K9lT2dDf8+J6rgrAikRDwSMR7CKlWxmcrS9kYU53N0ZWmTf12clpn61qrszA2Wx3bIw==" saltValue="X18hvkP3RwgLesXvVytwtQ==" spinCount="100000" sheet="1" objects="1" scenarios="1" selectLockedCells="1"/>
  <mergeCells count="7">
    <mergeCell ref="B1:C1"/>
    <mergeCell ref="G19:G22"/>
    <mergeCell ref="G9:G10"/>
    <mergeCell ref="B9:C10"/>
    <mergeCell ref="B3:G3"/>
    <mergeCell ref="B6:G7"/>
    <mergeCell ref="G14:G16"/>
  </mergeCells>
  <conditionalFormatting sqref="G13 G18">
    <cfRule type="expression" dxfId="13" priority="3">
      <formula>COUNTA($C$13:$C$29)=17</formula>
    </cfRule>
  </conditionalFormatting>
  <conditionalFormatting sqref="G14:G16 G19:G22">
    <cfRule type="expression" dxfId="12" priority="1">
      <formula>$G$14="NEGATIVO"</formula>
    </cfRule>
    <cfRule type="expression" dxfId="11" priority="2">
      <formula>OR($G$14="POSITIVO",$G$14="BUONO")</formula>
    </cfRule>
  </conditionalFormatting>
  <pageMargins left="0.19685039370078741" right="0.19685039370078741" top="0.78740157480314965" bottom="0.39370078740157483" header="0.19685039370078741" footer="0.31496062992125984"/>
  <pageSetup paperSize="9" scale="83" orientation="portrait" r:id="rId1"/>
  <headerFooter scaleWithDoc="0" alignWithMargins="0">
    <oddHeader>&amp;R&amp;G</oddHead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ATTENZIONE!!!" error="Inserire solo i valori della tendina" xr:uid="{0C10EF2C-3A4A-4A9A-AE81-2A252EBF4CC3}">
          <x14:formula1>
            <xm:f>ELENCHI!$C$2:$C$4</xm:f>
          </x14:formula1>
          <xm:sqref>C13:C29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59100B-6B3D-45BE-8C4A-1C2CF3891D43}">
  <sheetPr>
    <pageSetUpPr fitToPage="1"/>
  </sheetPr>
  <dimension ref="A1:G25"/>
  <sheetViews>
    <sheetView showGridLines="0" showRowColHeaders="0" zoomScaleNormal="100" workbookViewId="0">
      <selection activeCell="C13" sqref="C13"/>
    </sheetView>
  </sheetViews>
  <sheetFormatPr defaultRowHeight="15" x14ac:dyDescent="0.25"/>
  <cols>
    <col min="1" max="1" width="5.7109375" customWidth="1"/>
    <col min="2" max="2" width="47.7109375" customWidth="1"/>
    <col min="3" max="3" width="18.7109375" customWidth="1"/>
    <col min="4" max="4" width="0" hidden="1" customWidth="1"/>
    <col min="5" max="6" width="4.7109375" customWidth="1"/>
    <col min="7" max="7" width="38.7109375" customWidth="1"/>
  </cols>
  <sheetData>
    <row r="1" spans="1:7" ht="39.950000000000003" customHeight="1" x14ac:dyDescent="0.5">
      <c r="A1" s="36" t="s">
        <v>146</v>
      </c>
      <c r="B1" s="26" t="s">
        <v>91</v>
      </c>
    </row>
    <row r="3" spans="1:7" ht="54" customHeight="1" x14ac:dyDescent="0.25">
      <c r="B3" s="48" t="s">
        <v>92</v>
      </c>
      <c r="C3" s="48"/>
      <c r="D3" s="48"/>
      <c r="E3" s="48"/>
      <c r="F3" s="48"/>
      <c r="G3" s="48"/>
    </row>
    <row r="4" spans="1:7" ht="15.75" x14ac:dyDescent="0.3">
      <c r="B4" s="15" t="s">
        <v>93</v>
      </c>
    </row>
    <row r="5" spans="1:7" ht="15.75" x14ac:dyDescent="0.3">
      <c r="B5" s="13"/>
    </row>
    <row r="6" spans="1:7" ht="20.100000000000001" customHeight="1" x14ac:dyDescent="0.25">
      <c r="B6" s="49" t="s">
        <v>150</v>
      </c>
      <c r="C6" s="49"/>
      <c r="D6" s="49"/>
      <c r="E6" s="49"/>
      <c r="F6" s="49"/>
      <c r="G6" s="49"/>
    </row>
    <row r="7" spans="1:7" ht="20.100000000000001" customHeight="1" x14ac:dyDescent="0.25">
      <c r="B7" s="49"/>
      <c r="C7" s="49"/>
      <c r="D7" s="49"/>
      <c r="E7" s="49"/>
      <c r="F7" s="49"/>
      <c r="G7" s="49"/>
    </row>
    <row r="8" spans="1:7" ht="15.75" thickBot="1" x14ac:dyDescent="0.3"/>
    <row r="9" spans="1:7" ht="20.100000000000001" customHeight="1" thickTop="1" x14ac:dyDescent="0.25">
      <c r="B9" s="50" t="s">
        <v>96</v>
      </c>
      <c r="C9" s="51"/>
      <c r="G9" s="54" t="s">
        <v>113</v>
      </c>
    </row>
    <row r="10" spans="1:7" ht="20.100000000000001" customHeight="1" thickBot="1" x14ac:dyDescent="0.3">
      <c r="B10" s="67"/>
      <c r="C10" s="68"/>
      <c r="G10" s="55"/>
    </row>
    <row r="11" spans="1:7" ht="20.100000000000001" customHeight="1" thickTop="1" thickBot="1" x14ac:dyDescent="0.3">
      <c r="B11" s="52"/>
      <c r="C11" s="53"/>
    </row>
    <row r="12" spans="1:7" ht="15.75" thickTop="1" x14ac:dyDescent="0.25"/>
    <row r="13" spans="1:7" ht="48" customHeight="1" x14ac:dyDescent="0.25">
      <c r="A13" s="4">
        <v>1</v>
      </c>
      <c r="B13" s="21" t="s">
        <v>98</v>
      </c>
      <c r="C13" s="18"/>
      <c r="D13" s="2" t="str">
        <f t="shared" ref="D13:D22" si="0">IF(COUNTA($C$13:$C$22)=10,IF(C13="Assolutamente vero",4,IF(C13="Vero ",3,IF(C13="Né vero né falso",2,IF(C13="Falso ",1,0)))),"")</f>
        <v/>
      </c>
      <c r="E13" s="2"/>
      <c r="F13" s="2"/>
      <c r="G13" s="60" t="str">
        <f>IF(COUNTA($C$13:$C$22)=10,IF(SUM($D$13,$D$17:$D$19,$D$21)&gt;=SUM($D$14:$D$16,$D$20,$D$22),"Sei una persona determinata nel cercare di raggiungere gli obiettivi e le mete, le senti dipendere dal tuo controllo e ti senti maggiormente responsabile delle tue azioni","Hai un atteggiamento un po’ passivo di fronte agli accadimenti dell’esistenza e sei più orientato ad accettare gli eventi anche quando potresti intervenire efficacemente per modificarli"),"")</f>
        <v/>
      </c>
    </row>
    <row r="14" spans="1:7" ht="48" customHeight="1" x14ac:dyDescent="0.25">
      <c r="A14" s="4">
        <v>2</v>
      </c>
      <c r="B14" s="21" t="s">
        <v>99</v>
      </c>
      <c r="C14" s="18"/>
      <c r="D14" s="2" t="str">
        <f t="shared" si="0"/>
        <v/>
      </c>
      <c r="E14" s="2"/>
      <c r="F14" s="2"/>
      <c r="G14" s="60"/>
    </row>
    <row r="15" spans="1:7" ht="48" customHeight="1" x14ac:dyDescent="0.25">
      <c r="A15" s="4">
        <v>3</v>
      </c>
      <c r="B15" s="21" t="s">
        <v>100</v>
      </c>
      <c r="C15" s="18"/>
      <c r="D15" s="2" t="str">
        <f t="shared" si="0"/>
        <v/>
      </c>
      <c r="E15" s="2"/>
      <c r="F15" s="2"/>
      <c r="G15" s="60"/>
    </row>
    <row r="16" spans="1:7" ht="48" customHeight="1" x14ac:dyDescent="0.25">
      <c r="A16" s="4">
        <v>4</v>
      </c>
      <c r="B16" s="21" t="s">
        <v>101</v>
      </c>
      <c r="C16" s="18"/>
      <c r="D16" s="2" t="str">
        <f t="shared" si="0"/>
        <v/>
      </c>
      <c r="E16" s="2"/>
      <c r="F16" s="2"/>
      <c r="G16" s="60"/>
    </row>
    <row r="17" spans="1:7" ht="48" customHeight="1" x14ac:dyDescent="0.25">
      <c r="A17" s="4">
        <v>5</v>
      </c>
      <c r="B17" s="21" t="s">
        <v>102</v>
      </c>
      <c r="C17" s="18"/>
      <c r="D17" s="2" t="str">
        <f t="shared" si="0"/>
        <v/>
      </c>
      <c r="E17" s="2"/>
      <c r="F17" s="2"/>
      <c r="G17" s="60"/>
    </row>
    <row r="18" spans="1:7" ht="48" customHeight="1" x14ac:dyDescent="0.25">
      <c r="A18" s="4">
        <v>6</v>
      </c>
      <c r="B18" s="21" t="s">
        <v>103</v>
      </c>
      <c r="C18" s="18"/>
      <c r="D18" s="2" t="str">
        <f t="shared" si="0"/>
        <v/>
      </c>
      <c r="E18" s="2"/>
      <c r="F18" s="2"/>
    </row>
    <row r="19" spans="1:7" ht="48" customHeight="1" x14ac:dyDescent="0.25">
      <c r="A19" s="4">
        <v>7</v>
      </c>
      <c r="B19" s="21" t="s">
        <v>104</v>
      </c>
      <c r="C19" s="18"/>
      <c r="D19" s="2" t="str">
        <f t="shared" si="0"/>
        <v/>
      </c>
      <c r="E19" s="2"/>
      <c r="F19" s="2"/>
    </row>
    <row r="20" spans="1:7" ht="48" customHeight="1" x14ac:dyDescent="0.25">
      <c r="A20" s="4">
        <v>8</v>
      </c>
      <c r="B20" s="21" t="s">
        <v>137</v>
      </c>
      <c r="C20" s="18"/>
      <c r="D20" s="2" t="str">
        <f t="shared" si="0"/>
        <v/>
      </c>
      <c r="E20" s="2"/>
      <c r="F20" s="2"/>
    </row>
    <row r="21" spans="1:7" ht="48" customHeight="1" x14ac:dyDescent="0.25">
      <c r="A21" s="4">
        <v>9</v>
      </c>
      <c r="B21" s="21" t="s">
        <v>105</v>
      </c>
      <c r="C21" s="18"/>
      <c r="D21" s="2" t="str">
        <f t="shared" si="0"/>
        <v/>
      </c>
      <c r="E21" s="2"/>
      <c r="F21" s="2"/>
    </row>
    <row r="22" spans="1:7" ht="48" customHeight="1" x14ac:dyDescent="0.25">
      <c r="A22" s="4">
        <v>10</v>
      </c>
      <c r="B22" s="21" t="s">
        <v>106</v>
      </c>
      <c r="C22" s="18"/>
      <c r="D22" s="2" t="str">
        <f t="shared" si="0"/>
        <v/>
      </c>
      <c r="E22" s="2"/>
      <c r="F22" s="2"/>
    </row>
    <row r="24" spans="1:7" x14ac:dyDescent="0.25">
      <c r="B24" s="11"/>
      <c r="C24" s="9"/>
    </row>
    <row r="25" spans="1:7" x14ac:dyDescent="0.25">
      <c r="B25" s="11"/>
      <c r="C25" s="9"/>
    </row>
  </sheetData>
  <sheetProtection algorithmName="SHA-512" hashValue="DofWAxjW8vSNJm2nc6rDOgT1GBx668TpGMyZ9qZDORKs+/r0YmwRyIpQSW8Q9fJYai32GC1nwQXGuRrJliIufw==" saltValue="wtWZfSbFUMgzBgPBpvbmgA==" spinCount="100000" sheet="1" objects="1" scenarios="1" selectLockedCells="1"/>
  <mergeCells count="5">
    <mergeCell ref="B9:C11"/>
    <mergeCell ref="G9:G10"/>
    <mergeCell ref="G13:G17"/>
    <mergeCell ref="B3:G3"/>
    <mergeCell ref="B6:G7"/>
  </mergeCells>
  <conditionalFormatting sqref="G13:G17">
    <cfRule type="expression" dxfId="10" priority="1">
      <formula>COUNTA($C$13:$C$22)=10</formula>
    </cfRule>
  </conditionalFormatting>
  <pageMargins left="0.19685039370078741" right="0.19685039370078741" top="0.78740157480314965" bottom="0.39370078740157483" header="0.19685039370078741" footer="0.31496062992125984"/>
  <pageSetup paperSize="9" scale="83" orientation="portrait" r:id="rId1"/>
  <headerFooter scaleWithDoc="0" alignWithMargins="0">
    <oddHeader>&amp;R&amp;G</oddHead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ATTENZIONE!!!" error="Inserire solo i valori della tendina" xr:uid="{12B9F24A-25AE-45C6-A210-6D54B1D9077A}">
          <x14:formula1>
            <xm:f>ELENCHI!$E$2:$E$6</xm:f>
          </x14:formula1>
          <xm:sqref>C13:C22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41B490-0B31-4883-A715-772FDB5B2636}">
  <sheetPr>
    <pageSetUpPr fitToPage="1"/>
  </sheetPr>
  <dimension ref="A1:G24"/>
  <sheetViews>
    <sheetView showGridLines="0" showRowColHeaders="0" zoomScaleNormal="100" workbookViewId="0">
      <selection activeCell="C13" sqref="C13"/>
    </sheetView>
  </sheetViews>
  <sheetFormatPr defaultRowHeight="15" x14ac:dyDescent="0.25"/>
  <cols>
    <col min="1" max="1" width="5.7109375" customWidth="1"/>
    <col min="2" max="2" width="47.7109375" customWidth="1"/>
    <col min="3" max="3" width="18.7109375" customWidth="1"/>
    <col min="4" max="4" width="0" hidden="1" customWidth="1"/>
    <col min="5" max="6" width="4.7109375" customWidth="1"/>
    <col min="7" max="7" width="38.7109375" customWidth="1"/>
  </cols>
  <sheetData>
    <row r="1" spans="1:7" ht="39.950000000000003" customHeight="1" x14ac:dyDescent="0.5">
      <c r="A1" s="36" t="s">
        <v>147</v>
      </c>
      <c r="B1" s="26" t="s">
        <v>114</v>
      </c>
    </row>
    <row r="3" spans="1:7" ht="54" customHeight="1" x14ac:dyDescent="0.25">
      <c r="B3" s="48" t="s">
        <v>151</v>
      </c>
      <c r="C3" s="48"/>
      <c r="D3" s="48"/>
      <c r="E3" s="48"/>
      <c r="F3" s="48"/>
      <c r="G3" s="48"/>
    </row>
    <row r="4" spans="1:7" ht="15.75" x14ac:dyDescent="0.3">
      <c r="B4" s="15" t="s">
        <v>115</v>
      </c>
    </row>
    <row r="5" spans="1:7" ht="15.75" x14ac:dyDescent="0.3">
      <c r="B5" s="13"/>
    </row>
    <row r="6" spans="1:7" ht="45" customHeight="1" x14ac:dyDescent="0.25">
      <c r="B6" s="49" t="s">
        <v>152</v>
      </c>
      <c r="C6" s="49"/>
      <c r="D6" s="49"/>
      <c r="E6" s="49"/>
      <c r="F6" s="49"/>
      <c r="G6" s="49"/>
    </row>
    <row r="7" spans="1:7" ht="9.9499999999999993" customHeight="1" x14ac:dyDescent="0.25"/>
    <row r="8" spans="1:7" ht="9.9499999999999993" customHeight="1" thickBot="1" x14ac:dyDescent="0.3"/>
    <row r="9" spans="1:7" ht="20.100000000000001" customHeight="1" thickTop="1" x14ac:dyDescent="0.25">
      <c r="B9" s="50" t="s">
        <v>153</v>
      </c>
      <c r="C9" s="51"/>
      <c r="G9" s="54" t="s">
        <v>131</v>
      </c>
    </row>
    <row r="10" spans="1:7" ht="20.100000000000001" customHeight="1" thickBot="1" x14ac:dyDescent="0.3">
      <c r="B10" s="69"/>
      <c r="C10" s="70"/>
      <c r="G10" s="55"/>
    </row>
    <row r="11" spans="1:7" ht="9.9499999999999993" customHeight="1" thickTop="1" x14ac:dyDescent="0.25"/>
    <row r="12" spans="1:7" ht="9.9499999999999993" customHeight="1" x14ac:dyDescent="0.25"/>
    <row r="13" spans="1:7" ht="33" customHeight="1" x14ac:dyDescent="0.25">
      <c r="A13" s="4">
        <v>1</v>
      </c>
      <c r="B13" s="21" t="s">
        <v>116</v>
      </c>
      <c r="C13" s="17"/>
      <c r="D13" s="2" t="str">
        <f>IF(COUNTA($C$13:$C$24)=12,IF(C13="Sempre",4,IF(C13="Spesso",3,IF(C13="Qualche volta",2,IF(C13="Raramente",1,0)))),"")</f>
        <v/>
      </c>
      <c r="E13" s="2"/>
      <c r="F13" s="2"/>
      <c r="G13" s="60" t="str">
        <f>IF(COUNTA($C$13:$C$24)=12,IF(SUM($D$13,$D$17,$D$19,$D$21,$D$23:$D$24)&gt;=SUM($D$14:$D$16,$D$18,$D$20,$D$22),"Sei una persona che, di fronte alle situazioni interpretate come complesse e difficili cerca un appoggio esterno","Sei una persona che affronta le situazioni con progettualità, analizzando il problema, individuando le strategie e tenendo sotto controllo lo stress emotivo"),"")</f>
        <v/>
      </c>
    </row>
    <row r="14" spans="1:7" ht="33" customHeight="1" x14ac:dyDescent="0.25">
      <c r="A14" s="4">
        <v>2</v>
      </c>
      <c r="B14" s="21" t="s">
        <v>117</v>
      </c>
      <c r="C14" s="17"/>
      <c r="D14" s="2" t="str">
        <f t="shared" ref="D14:D24" si="0">IF(COUNTA($C$13:$C$24)=12,IF(C14="Sempre",4,IF(C14="Spesso",3,IF(C14="Qualche volta",2,IF(C14="Raramente",1,0)))),"")</f>
        <v/>
      </c>
      <c r="E14" s="2"/>
      <c r="F14" s="2"/>
      <c r="G14" s="60"/>
    </row>
    <row r="15" spans="1:7" ht="33" customHeight="1" x14ac:dyDescent="0.25">
      <c r="A15" s="4">
        <v>3</v>
      </c>
      <c r="B15" s="21" t="s">
        <v>118</v>
      </c>
      <c r="C15" s="17"/>
      <c r="D15" s="2" t="str">
        <f t="shared" si="0"/>
        <v/>
      </c>
      <c r="E15" s="2"/>
      <c r="F15" s="2"/>
      <c r="G15" s="60"/>
    </row>
    <row r="16" spans="1:7" ht="33" customHeight="1" x14ac:dyDescent="0.25">
      <c r="A16" s="4">
        <v>4</v>
      </c>
      <c r="B16" s="21" t="s">
        <v>119</v>
      </c>
      <c r="C16" s="17"/>
      <c r="D16" s="2" t="str">
        <f t="shared" si="0"/>
        <v/>
      </c>
      <c r="E16" s="2"/>
      <c r="F16" s="2"/>
      <c r="G16" s="60"/>
    </row>
    <row r="17" spans="1:7" ht="33" customHeight="1" x14ac:dyDescent="0.25">
      <c r="A17" s="4">
        <v>5</v>
      </c>
      <c r="B17" s="21" t="s">
        <v>120</v>
      </c>
      <c r="C17" s="17"/>
      <c r="D17" s="2" t="str">
        <f t="shared" si="0"/>
        <v/>
      </c>
      <c r="E17" s="2"/>
      <c r="F17" s="2"/>
      <c r="G17" s="60"/>
    </row>
    <row r="18" spans="1:7" ht="33" customHeight="1" x14ac:dyDescent="0.25">
      <c r="A18" s="4">
        <v>6</v>
      </c>
      <c r="B18" s="21" t="s">
        <v>121</v>
      </c>
      <c r="C18" s="17"/>
      <c r="D18" s="2" t="str">
        <f t="shared" si="0"/>
        <v/>
      </c>
      <c r="E18" s="2"/>
      <c r="F18" s="2"/>
      <c r="G18" s="60"/>
    </row>
    <row r="19" spans="1:7" ht="33" customHeight="1" x14ac:dyDescent="0.25">
      <c r="A19" s="4">
        <v>7</v>
      </c>
      <c r="B19" s="21" t="s">
        <v>122</v>
      </c>
      <c r="C19" s="17"/>
      <c r="D19" s="2" t="str">
        <f t="shared" si="0"/>
        <v/>
      </c>
      <c r="E19" s="2"/>
      <c r="F19" s="2"/>
    </row>
    <row r="20" spans="1:7" ht="33" customHeight="1" x14ac:dyDescent="0.25">
      <c r="A20" s="4">
        <v>8</v>
      </c>
      <c r="B20" s="21" t="s">
        <v>123</v>
      </c>
      <c r="C20" s="17"/>
      <c r="D20" s="2" t="str">
        <f t="shared" si="0"/>
        <v/>
      </c>
      <c r="E20" s="2"/>
      <c r="F20" s="2"/>
    </row>
    <row r="21" spans="1:7" ht="33" customHeight="1" x14ac:dyDescent="0.25">
      <c r="A21" s="4">
        <v>9</v>
      </c>
      <c r="B21" s="21" t="s">
        <v>124</v>
      </c>
      <c r="C21" s="17"/>
      <c r="D21" s="2" t="str">
        <f t="shared" si="0"/>
        <v/>
      </c>
      <c r="E21" s="2"/>
      <c r="F21" s="2"/>
    </row>
    <row r="22" spans="1:7" ht="47.25" x14ac:dyDescent="0.25">
      <c r="A22" s="4">
        <v>10</v>
      </c>
      <c r="B22" s="21" t="s">
        <v>138</v>
      </c>
      <c r="C22" s="17"/>
      <c r="D22" s="2" t="str">
        <f t="shared" si="0"/>
        <v/>
      </c>
      <c r="E22" s="2"/>
      <c r="F22" s="2"/>
    </row>
    <row r="23" spans="1:7" ht="33" customHeight="1" x14ac:dyDescent="0.25">
      <c r="A23" s="4">
        <v>11</v>
      </c>
      <c r="B23" s="21" t="s">
        <v>125</v>
      </c>
      <c r="C23" s="17"/>
      <c r="D23" s="2" t="str">
        <f t="shared" si="0"/>
        <v/>
      </c>
      <c r="E23" s="2"/>
      <c r="F23" s="2"/>
    </row>
    <row r="24" spans="1:7" ht="33" customHeight="1" x14ac:dyDescent="0.25">
      <c r="A24" s="4">
        <v>12</v>
      </c>
      <c r="B24" s="21" t="s">
        <v>126</v>
      </c>
      <c r="C24" s="17"/>
      <c r="D24" s="2" t="str">
        <f t="shared" si="0"/>
        <v/>
      </c>
      <c r="E24" s="2"/>
      <c r="F24" s="2"/>
    </row>
  </sheetData>
  <sheetProtection algorithmName="SHA-512" hashValue="yCngb7Q+NESKCl2zh5pbuFnhR1uS2npAqQSfCHoWY5TC++GCQQ25JZSTog4PCWmp9EJ2w8IYC4oXQeQzacmEJA==" saltValue="fEXHK0cOkKJR0zc7SvD+Kw==" spinCount="100000" sheet="1" objects="1" scenarios="1" selectLockedCells="1"/>
  <mergeCells count="5">
    <mergeCell ref="G9:G10"/>
    <mergeCell ref="G13:G18"/>
    <mergeCell ref="B3:G3"/>
    <mergeCell ref="B6:G6"/>
    <mergeCell ref="B9:C10"/>
  </mergeCells>
  <conditionalFormatting sqref="G13:G18">
    <cfRule type="expression" dxfId="9" priority="1">
      <formula>COUNTA($C$13:$C$24)=12</formula>
    </cfRule>
  </conditionalFormatting>
  <pageMargins left="0.19685039370078741" right="0.19685039370078741" top="0.78740157480314965" bottom="0.39370078740157483" header="0.19685039370078741" footer="0.31496062992125984"/>
  <pageSetup paperSize="9" scale="83" orientation="portrait" r:id="rId1"/>
  <headerFooter scaleWithDoc="0" alignWithMargins="0">
    <oddHeader>&amp;R&amp;G</oddHead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ATTENZIONE!!!" error="Inserire solo i valori della tendina" xr:uid="{9E6808A7-6551-4715-858E-08B7BA8F0653}">
          <x14:formula1>
            <xm:f>ELENCHI!$G$2:$G$6</xm:f>
          </x14:formula1>
          <xm:sqref>C13:C24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C72B16-CC4C-4E3C-9DAA-105635030514}">
  <sheetPr>
    <pageSetUpPr autoPageBreaks="0" fitToPage="1"/>
  </sheetPr>
  <dimension ref="A1:M26"/>
  <sheetViews>
    <sheetView showGridLines="0" showRowColHeaders="0" zoomScaleNormal="100" workbookViewId="0"/>
  </sheetViews>
  <sheetFormatPr defaultRowHeight="15" x14ac:dyDescent="0.25"/>
  <cols>
    <col min="1" max="1" width="5.7109375" customWidth="1"/>
    <col min="2" max="2" width="40.42578125" customWidth="1"/>
    <col min="3" max="3" width="31.85546875" bestFit="1" customWidth="1"/>
    <col min="4" max="4" width="56" customWidth="1"/>
    <col min="6" max="6" width="22.42578125" bestFit="1" customWidth="1"/>
    <col min="7" max="7" width="9.7109375" bestFit="1" customWidth="1"/>
  </cols>
  <sheetData>
    <row r="1" spans="1:13" ht="39.950000000000003" customHeight="1" x14ac:dyDescent="0.5">
      <c r="A1" s="36" t="s">
        <v>148</v>
      </c>
      <c r="B1" s="26" t="s">
        <v>132</v>
      </c>
      <c r="C1" s="26"/>
    </row>
    <row r="3" spans="1:13" ht="24" x14ac:dyDescent="0.4">
      <c r="B3" s="22" t="s">
        <v>133</v>
      </c>
      <c r="C3" s="22"/>
      <c r="D3" s="23"/>
      <c r="E3" s="23"/>
      <c r="F3" s="23"/>
      <c r="G3" s="23"/>
      <c r="H3" s="24"/>
    </row>
    <row r="4" spans="1:13" ht="15.75" x14ac:dyDescent="0.3">
      <c r="B4" s="15"/>
      <c r="C4" s="15"/>
    </row>
    <row r="5" spans="1:13" ht="48.75" customHeight="1" x14ac:dyDescent="0.25">
      <c r="B5" s="49" t="s">
        <v>154</v>
      </c>
      <c r="C5" s="49"/>
      <c r="D5" s="49"/>
    </row>
    <row r="6" spans="1:13" ht="15.75" x14ac:dyDescent="0.3">
      <c r="A6" s="14"/>
    </row>
    <row r="7" spans="1:13" ht="27" customHeight="1" x14ac:dyDescent="0.25">
      <c r="B7" s="74" t="s">
        <v>1</v>
      </c>
      <c r="C7" s="75" t="s">
        <v>155</v>
      </c>
      <c r="D7" s="75"/>
      <c r="E7" s="20"/>
      <c r="F7" s="20"/>
      <c r="J7" s="29"/>
      <c r="K7" s="29"/>
      <c r="L7" s="29"/>
      <c r="M7" s="29"/>
    </row>
    <row r="8" spans="1:13" ht="97.5" customHeight="1" x14ac:dyDescent="0.25">
      <c r="B8" s="74"/>
      <c r="C8" s="73" t="str">
        <f>IF(COUNTA('F2'!C13:C25)=13,IF('F2'!D13=5,'F2'!B13&amp;" - ","")&amp;IF('F2'!D14=5,'F2'!B14&amp;" - ","")&amp;IF('F2'!D15=5,'F2'!B15&amp;" - ","")&amp;IF('F2'!D16=5,'F2'!B16&amp;" - ","")&amp;IF('F2'!D17=5,'F2'!B17&amp;" - ","")&amp;IF('F2'!D18=5,'F2'!B18&amp;" - ","")&amp;IF('F2'!D19=5,'F2'!B19&amp;" - ","")&amp;IF('F2'!D20=5,'F2'!B20&amp;" - ","")&amp;IF('F2'!D21=5,'F2'!B21&amp;" - ","")&amp;IF('F2'!D22=5,'F2'!B22&amp;" - ","")&amp;IF('F2'!D23=5,'F2'!B23&amp;" - ","")&amp;IF('F2'!D24=5,'F2'!B24&amp;" - ","")&amp;IF('F2'!D25=5,'F2'!B25&amp;" - ",""),"")</f>
        <v/>
      </c>
      <c r="D8" s="73"/>
      <c r="E8" s="33"/>
      <c r="F8" s="33"/>
      <c r="G8" s="29"/>
      <c r="H8" s="29"/>
      <c r="I8" s="31"/>
      <c r="J8" s="29"/>
      <c r="K8" s="29"/>
      <c r="L8" s="29"/>
      <c r="M8" s="29"/>
    </row>
    <row r="9" spans="1:13" ht="27" customHeight="1" x14ac:dyDescent="0.25">
      <c r="B9" s="74"/>
      <c r="C9" s="75" t="s">
        <v>156</v>
      </c>
      <c r="D9" s="75"/>
      <c r="E9" s="20"/>
      <c r="F9" s="20"/>
      <c r="J9" s="30"/>
      <c r="K9" s="30"/>
      <c r="L9" s="30"/>
      <c r="M9" s="30"/>
    </row>
    <row r="10" spans="1:13" ht="97.5" customHeight="1" x14ac:dyDescent="0.25">
      <c r="B10" s="74"/>
      <c r="C10" s="73" t="str">
        <f>IF(COUNTA('F2'!C13:C25)=13,IF('F2'!D13=1,'F2'!B13&amp;" - ","")&amp;IF('F2'!D14=1,'F2'!B14&amp;" - ","")&amp;IF('F2'!D15=1,'F2'!B15&amp;" - ","")&amp;IF('F2'!D16=1,'F2'!B16&amp;" - ","")&amp;IF('F2'!D17=1,'F2'!B17&amp;" - ","")&amp;IF('F2'!D18=1,'F2'!B18&amp;" - ","")&amp;IF('F2'!D19=1,'F2'!B19&amp;" - ","")&amp;IF('F2'!D20=1,'F2'!B20&amp;" - ","")&amp;IF('F2'!D21=1,'F2'!B21&amp;" - ","")&amp;IF('F2'!D22=1,'F2'!B22&amp;" - ","")&amp;IF('F2'!D23=1,'F2'!B23&amp;" - ","")&amp;IF('F2'!D24=1,'F2'!B24&amp;" - ","")&amp;IF('F2'!D25=1,'F2'!B25&amp;" - ",""),"")</f>
        <v/>
      </c>
      <c r="D10" s="73"/>
      <c r="E10" s="33"/>
      <c r="F10" s="33"/>
      <c r="G10" s="30"/>
      <c r="H10" s="30"/>
      <c r="I10" s="32"/>
      <c r="J10" s="30"/>
      <c r="K10" s="30"/>
      <c r="L10" s="30"/>
      <c r="M10" s="30"/>
    </row>
    <row r="11" spans="1:13" x14ac:dyDescent="0.25">
      <c r="B11" s="35"/>
      <c r="C11" s="35"/>
      <c r="D11" s="35"/>
    </row>
    <row r="12" spans="1:13" ht="27" customHeight="1" x14ac:dyDescent="0.25">
      <c r="B12" s="74" t="s">
        <v>21</v>
      </c>
      <c r="C12" s="75" t="s">
        <v>157</v>
      </c>
      <c r="D12" s="75"/>
      <c r="E12" s="20"/>
      <c r="F12" s="20"/>
    </row>
    <row r="13" spans="1:13" ht="63.95" customHeight="1" x14ac:dyDescent="0.25">
      <c r="B13" s="74"/>
      <c r="C13" s="73" t="str">
        <f>IF(COUNT('F3'!$C$13:$C$58)=46,IF('F3'!D13=10,'F3'!B13&amp;" - ","")&amp;IF('F3'!D14=10,'F3'!B14&amp;" - ","")&amp;IF('F3'!D15=10,'F3'!B15&amp;" - ","")&amp;IF('F3'!D16=10,'F3'!B16&amp;" - ","")&amp;IF('F3'!D17=10,'F3'!B17&amp;" - ","")&amp;IF('F3'!D18=10,'F3'!B18&amp;" - ","")&amp;IF('F3'!D19=10,'F3'!B19&amp;" - ","")&amp;IF('F3'!D20=10,'F3'!B20&amp;" - ","")&amp;IF('F3'!D21=10,'F3'!B21&amp;" - ","")&amp;IF('F3'!D22=10,'F3'!B22&amp;" - ","")&amp;IF('F3'!D23=10,'F3'!B23&amp;" - ","")&amp;IF('F3'!D24=10,'F3'!B24&amp;" - ","")&amp;IF('F3'!D25=10,'F3'!B25&amp;" - ","")&amp;IF('F3'!D26=10,'F3'!B26&amp;" - ","")&amp;IF('F3'!D27=10,'F3'!B27&amp;" - ","")&amp;IF('F3'!D28=10,'F3'!B28&amp;" - ","")&amp;IF('F3'!D29=10,'F3'!B29&amp;" - ","")&amp;IF('F3'!D30=10,'F3'!B30&amp;" - ","")&amp;IF('F3'!D31=10,'F3'!B31&amp;" - ","")&amp;IF('F3'!D32=10,'F3'!B32&amp;" - ","")&amp;IF('F3'!D33=10,'F3'!B33&amp;" - ","")&amp;IF('F3'!D34=10,'F3'!B34&amp;" - ","")&amp;IF('F3'!D35=10,'F3'!B35&amp;" - ","")&amp;IF('F3'!D36=10,'F3'!B36&amp;" - ","")&amp;IF('F3'!D37=10,'F3'!B37&amp;" - ","")&amp;IF('F3'!D38=10,'F3'!B38&amp;" - ","")&amp;IF('F3'!D39=10,'F3'!B39&amp;" - ","")&amp;IF('F3'!D40=10,'F3'!B40&amp;" - ","")&amp;IF('F3'!D41=10,'F3'!B41&amp;" - ","")&amp;IF('F3'!D42=10,'F3'!B42&amp;" - ","")&amp;IF('F3'!D43=10,'F3'!B43&amp;" - ","")&amp;IF('F3'!D44=10,'F3'!B44&amp;" - ","")&amp;IF('F3'!D45=10,'F3'!B45&amp;" - ","")&amp;IF('F3'!D46=10,'F3'!B46&amp;" - ","")&amp;IF('F3'!D47=10,'F3'!B47&amp;" - ","")&amp;IF('F3'!D48=10,'F3'!B48&amp;" - ","")&amp;IF('F3'!D49=10,'F3'!B49&amp;" - ","")&amp;IF('F3'!D50=10,'F3'!B50&amp;" - ","")&amp;IF('F3'!D51=10,'F3'!B51&amp;" - ","")&amp;IF('F3'!D52=10,'F3'!B52&amp;" - ","")&amp;IF('F3'!D53=10,'F3'!B53&amp;" - ","")&amp;IF('F3'!D54=10,'F3'!B54&amp;" - ","")&amp;IF('F3'!D55=10,'F3'!B55&amp;" - ","")&amp;IF('F3'!D56=10,'F3'!B56&amp;" - ","")&amp;IF('F3'!D57=10,'F3'!B57&amp;" - ","")&amp;IF('F3'!D58=10,'F3'!B58&amp;" - ",""),"")</f>
        <v/>
      </c>
      <c r="D13" s="73"/>
      <c r="E13" s="20"/>
      <c r="F13" s="20"/>
    </row>
    <row r="14" spans="1:13" ht="27" customHeight="1" x14ac:dyDescent="0.25">
      <c r="B14" s="74"/>
      <c r="C14" s="75" t="s">
        <v>158</v>
      </c>
      <c r="D14" s="75"/>
      <c r="E14" s="20"/>
      <c r="F14" s="20"/>
    </row>
    <row r="15" spans="1:13" ht="63.95" customHeight="1" x14ac:dyDescent="0.25">
      <c r="B15" s="74"/>
      <c r="C15" s="73" t="str">
        <f>IF(COUNT('F3'!$C$13:$C$58)=46,IF('F3'!D13=1,'F3'!B13&amp;" - ","")&amp;IF('F3'!D14=1,'F3'!B14&amp;" - ","")&amp;IF('F3'!D15=1,'F3'!B15&amp;" - ","")&amp;IF('F3'!D16=1,'F3'!B16&amp;" - ","")&amp;IF('F3'!D17=1,'F3'!B17&amp;" - ","")&amp;IF('F3'!D18=1,'F3'!B18&amp;" - ","")&amp;IF('F3'!D19=1,'F3'!B19&amp;" - ","")&amp;IF('F3'!D20=1,'F3'!B20&amp;" - ","")&amp;IF('F3'!D21=1,'F3'!B21&amp;" - ","")&amp;IF('F3'!D22=1,'F3'!B22&amp;" - ","")&amp;IF('F3'!D23=1,'F3'!B23&amp;" - ","")&amp;IF('F3'!D24=1,'F3'!B24&amp;" - ","")&amp;IF('F3'!D25=1,'F3'!B25&amp;" - ","")&amp;IF('F3'!D26=1,'F3'!B26&amp;" - ","")&amp;IF('F3'!D27=1,'F3'!B27&amp;" - ","")&amp;IF('F3'!D28=1,'F3'!B28&amp;" - ","")&amp;IF('F3'!D29=1,'F3'!B29&amp;" - ","")&amp;IF('F3'!D30=1,'F3'!B30&amp;" - ","")&amp;IF('F3'!D31=1,'F3'!B31&amp;" - ","")&amp;IF('F3'!D32=1,'F3'!B32&amp;" - ","")&amp;IF('F3'!D33=1,'F3'!B33&amp;" - ","")&amp;IF('F3'!D34=1,'F3'!B34&amp;" - ","")&amp;IF('F3'!D35=1,'F3'!B35&amp;" - ","")&amp;IF('F3'!D36=1,'F3'!B36&amp;" - ","")&amp;IF('F3'!D37=1,'F3'!B37&amp;" - ","")&amp;IF('F3'!D38=1,'F3'!B38&amp;" - ","")&amp;IF('F3'!D39=1,'F3'!B39&amp;" - ","")&amp;IF('F3'!D40=1,'F3'!B40&amp;" - ","")&amp;IF('F3'!D41=1,'F3'!B41&amp;" - ","")&amp;IF('F3'!D42=1,'F3'!B42&amp;" - ","")&amp;IF('F3'!D43=1,'F3'!B43&amp;" - ","")&amp;IF('F3'!D44=1,'F3'!B44&amp;" - ","")&amp;IF('F3'!D45=1,'F3'!B45&amp;" - ","")&amp;IF('F3'!D46=1,'F3'!B46&amp;" - ","")&amp;IF('F3'!D47=1,'F3'!B47&amp;" - ","")&amp;IF('F3'!D48=1,'F3'!B48&amp;" - ","")&amp;IF('F3'!D49=1,'F3'!B49&amp;" - ","")&amp;IF('F3'!D50=1,'F3'!B50&amp;" - ","")&amp;IF('F3'!D51=1,'F3'!B51&amp;" - ","")&amp;IF('F3'!D52=1,'F3'!B52&amp;" - ","")&amp;IF('F3'!D53=1,'F3'!B53&amp;" - ","")&amp;IF('F3'!D54=1,'F3'!B54&amp;" - ","")&amp;IF('F3'!D55=1,'F3'!B55&amp;" - ","")&amp;IF('F3'!D56=1,'F3'!B56&amp;" - ","")&amp;IF('F3'!D57=1,'F3'!B57&amp;" - ","")&amp;IF('F3'!D58=1,'F3'!B58&amp;" - ",""),"")</f>
        <v/>
      </c>
      <c r="D15" s="73"/>
      <c r="E15" s="20"/>
      <c r="F15" s="20"/>
    </row>
    <row r="17" spans="2:6" ht="45" customHeight="1" x14ac:dyDescent="0.25">
      <c r="B17" s="76" t="s">
        <v>69</v>
      </c>
      <c r="C17" s="38" t="s">
        <v>164</v>
      </c>
      <c r="D17" s="8" t="str">
        <f>'F4'!G14</f>
        <v/>
      </c>
      <c r="E17" s="20"/>
      <c r="F17" s="20"/>
    </row>
    <row r="18" spans="2:6" ht="60" customHeight="1" x14ac:dyDescent="0.25">
      <c r="B18" s="76"/>
      <c r="C18" s="38" t="s">
        <v>165</v>
      </c>
      <c r="D18" s="39" t="str">
        <f>'F4'!G19</f>
        <v/>
      </c>
      <c r="E18" s="20"/>
      <c r="F18" s="20"/>
    </row>
    <row r="20" spans="2:6" ht="60" customHeight="1" x14ac:dyDescent="0.25">
      <c r="B20" s="37" t="s">
        <v>91</v>
      </c>
      <c r="C20" s="72" t="str">
        <f>'F5'!G13</f>
        <v/>
      </c>
      <c r="D20" s="72"/>
      <c r="E20" s="20"/>
      <c r="F20" s="20"/>
    </row>
    <row r="22" spans="2:6" ht="60" customHeight="1" x14ac:dyDescent="0.25">
      <c r="B22" s="37" t="s">
        <v>114</v>
      </c>
      <c r="C22" s="72" t="str">
        <f>'F6'!G13</f>
        <v/>
      </c>
      <c r="D22" s="72"/>
      <c r="E22" s="20"/>
      <c r="F22" s="20"/>
    </row>
    <row r="23" spans="2:6" ht="15.75" customHeight="1" x14ac:dyDescent="0.25"/>
    <row r="24" spans="2:6" ht="103.5" customHeight="1" x14ac:dyDescent="0.25">
      <c r="B24" s="71" t="s">
        <v>169</v>
      </c>
      <c r="C24" s="71"/>
      <c r="D24" s="71"/>
    </row>
    <row r="25" spans="2:6" ht="15" customHeight="1" x14ac:dyDescent="0.25"/>
    <row r="26" spans="2:6" ht="21" x14ac:dyDescent="0.35">
      <c r="B26" s="41" t="s">
        <v>168</v>
      </c>
      <c r="C26" s="25"/>
    </row>
  </sheetData>
  <sheetProtection algorithmName="SHA-512" hashValue="/wCVrUb1qEmVx2zLKbtJ32R0MCyHX2flEaWYXR7weOaFWRa2G104eZlmVGMIRQmMdcOXBic8ObyUp7A3UPUbew==" saltValue="B21sNG7zeqN12UWkndaQfA==" spinCount="100000" sheet="1" objects="1" scenarios="1" selectLockedCells="1" selectUnlockedCells="1"/>
  <mergeCells count="15">
    <mergeCell ref="C8:D8"/>
    <mergeCell ref="C10:D10"/>
    <mergeCell ref="C7:D7"/>
    <mergeCell ref="C9:D9"/>
    <mergeCell ref="B5:D5"/>
    <mergeCell ref="B7:B10"/>
    <mergeCell ref="B24:D24"/>
    <mergeCell ref="C20:D20"/>
    <mergeCell ref="C22:D22"/>
    <mergeCell ref="C13:D13"/>
    <mergeCell ref="C15:D15"/>
    <mergeCell ref="B12:B15"/>
    <mergeCell ref="C12:D12"/>
    <mergeCell ref="C14:D14"/>
    <mergeCell ref="B17:B18"/>
  </mergeCells>
  <printOptions horizontalCentered="1"/>
  <pageMargins left="0" right="0.39370078740157483" top="0.78740157480314965" bottom="0.39370078740157483" header="0.31496062992125984" footer="0.31496062992125984"/>
  <pageSetup paperSize="9" scale="75" orientation="portrait" r:id="rId1"/>
  <headerFooter scaleWithDoc="0" alignWithMargins="0">
    <oddHeader>&amp;R&amp;G</oddHeader>
  </headerFooter>
  <drawing r:id="rId2"/>
  <legacyDrawingHF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0" id="{72718CD7-B7F7-4D54-A310-1B2C4363C703}">
            <xm:f>COUNTA('F2'!$C$13:$C$25)=13</xm:f>
            <x14:dxf>
              <fill>
                <patternFill>
                  <bgColor theme="9" tint="0.79998168889431442"/>
                </patternFill>
              </fill>
            </x14:dxf>
          </x14:cfRule>
          <xm:sqref>C8:D8</xm:sqref>
        </x14:conditionalFormatting>
        <x14:conditionalFormatting xmlns:xm="http://schemas.microsoft.com/office/excel/2006/main">
          <x14:cfRule type="expression" priority="8" id="{FF5AF080-4ABE-42A2-8696-26A25C257E74}">
            <xm:f>COUNTA('F2'!$C$13:$C$25)=13</xm:f>
            <x14:dxf>
              <fill>
                <patternFill>
                  <bgColor theme="7" tint="0.79998168889431442"/>
                </patternFill>
              </fill>
            </x14:dxf>
          </x14:cfRule>
          <xm:sqref>C10:D10</xm:sqref>
        </x14:conditionalFormatting>
        <x14:conditionalFormatting xmlns:xm="http://schemas.microsoft.com/office/excel/2006/main">
          <x14:cfRule type="expression" priority="7" id="{B4BBC4F1-A925-4F6F-9659-DC98C14C20B8}">
            <xm:f>COUNT('F3'!$C$13:$C$58)=46</xm:f>
            <x14:dxf>
              <fill>
                <patternFill>
                  <bgColor theme="9" tint="0.79998168889431442"/>
                </patternFill>
              </fill>
            </x14:dxf>
          </x14:cfRule>
          <xm:sqref>C13:D13</xm:sqref>
        </x14:conditionalFormatting>
        <x14:conditionalFormatting xmlns:xm="http://schemas.microsoft.com/office/excel/2006/main">
          <x14:cfRule type="expression" priority="6" id="{8CE02FE3-129E-458A-A178-58046AC5297F}">
            <xm:f>COUNT('F3'!$C$13:$C$58)=46</xm:f>
            <x14:dxf>
              <fill>
                <patternFill>
                  <bgColor theme="7" tint="0.79998168889431442"/>
                </patternFill>
              </fill>
            </x14:dxf>
          </x14:cfRule>
          <xm:sqref>C15:D15</xm:sqref>
        </x14:conditionalFormatting>
        <x14:conditionalFormatting xmlns:xm="http://schemas.microsoft.com/office/excel/2006/main">
          <x14:cfRule type="expression" priority="5" id="{B8ECD893-BD65-48F7-9C7A-EF1B2206EE7E}">
            <xm:f>COUNTA('F4'!$C$13:$C$29)=17</xm:f>
            <x14:dxf>
              <fill>
                <patternFill>
                  <bgColor theme="8" tint="0.79998168889431442"/>
                </patternFill>
              </fill>
            </x14:dxf>
          </x14:cfRule>
          <xm:sqref>C17:C18</xm:sqref>
        </x14:conditionalFormatting>
        <x14:conditionalFormatting xmlns:xm="http://schemas.microsoft.com/office/excel/2006/main">
          <x14:cfRule type="expression" priority="3" id="{6280572B-40CC-4EF1-8012-86FA6A4965A5}">
            <xm:f>OR('F4'!$G$14="POSITIVO",'F4'!$G$14="BUONO")</xm:f>
            <x14:dxf>
              <fill>
                <patternFill>
                  <bgColor theme="9" tint="0.79998168889431442"/>
                </patternFill>
              </fill>
            </x14:dxf>
          </x14:cfRule>
          <x14:cfRule type="expression" priority="4" id="{CA2EDB7B-FE6E-49AD-BDF1-4215DAB660A3}">
            <xm:f>'F4'!$G$14="NEGATIVO"</xm:f>
            <x14:dxf>
              <fill>
                <patternFill>
                  <bgColor theme="7" tint="0.79998168889431442"/>
                </patternFill>
              </fill>
            </x14:dxf>
          </x14:cfRule>
          <xm:sqref>D17:D18</xm:sqref>
        </x14:conditionalFormatting>
        <x14:conditionalFormatting xmlns:xm="http://schemas.microsoft.com/office/excel/2006/main">
          <x14:cfRule type="expression" priority="2" id="{6B0190F2-D004-4610-AD6C-ABFB4B9B7271}">
            <xm:f>COUNTA('F5'!$C$13:$C$22)=10</xm:f>
            <x14:dxf>
              <fill>
                <patternFill>
                  <bgColor theme="8" tint="0.79998168889431442"/>
                </patternFill>
              </fill>
            </x14:dxf>
          </x14:cfRule>
          <xm:sqref>C20:D20</xm:sqref>
        </x14:conditionalFormatting>
        <x14:conditionalFormatting xmlns:xm="http://schemas.microsoft.com/office/excel/2006/main">
          <x14:cfRule type="expression" priority="1" id="{2664AAD2-1DFB-4652-BF1D-D356EFE4ABAB}">
            <xm:f>COUNTA('F6'!$C$13:$C$24)=12</xm:f>
            <x14:dxf>
              <fill>
                <patternFill>
                  <bgColor theme="8" tint="0.79998168889431442"/>
                </patternFill>
              </fill>
            </x14:dxf>
          </x14:cfRule>
          <xm:sqref>C22:D22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8</vt:i4>
      </vt:variant>
      <vt:variant>
        <vt:lpstr>Intervalli denominati</vt:lpstr>
      </vt:variant>
      <vt:variant>
        <vt:i4>2</vt:i4>
      </vt:variant>
    </vt:vector>
  </HeadingPairs>
  <TitlesOfParts>
    <vt:vector size="10" baseType="lpstr">
      <vt:lpstr>ELENCHI</vt:lpstr>
      <vt:lpstr>F1</vt:lpstr>
      <vt:lpstr>F2</vt:lpstr>
      <vt:lpstr>F3</vt:lpstr>
      <vt:lpstr>F4</vt:lpstr>
      <vt:lpstr>F5</vt:lpstr>
      <vt:lpstr>F6</vt:lpstr>
      <vt:lpstr>F7</vt:lpstr>
      <vt:lpstr>Attributo</vt:lpstr>
      <vt:lpstr>Punteggio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Giovanni De Luigi</dc:creator>
  <cp:lastModifiedBy>Giovanni De Luigi</cp:lastModifiedBy>
  <cp:lastPrinted>2020-06-17T10:34:04Z</cp:lastPrinted>
  <dcterms:created xsi:type="dcterms:W3CDTF">2020-06-04T12:54:19Z</dcterms:created>
  <dcterms:modified xsi:type="dcterms:W3CDTF">2020-06-17T10:34:52Z</dcterms:modified>
</cp:coreProperties>
</file>